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Sebola\Desktop\RFQ and RFP\Tenders\Accomodation Mahikeng\LATEST\"/>
    </mc:Choice>
  </mc:AlternateContent>
  <bookViews>
    <workbookView xWindow="0" yWindow="0" windowWidth="20496" windowHeight="6612"/>
  </bookViews>
  <sheets>
    <sheet name="Parking" sheetId="5" r:id="rId1"/>
    <sheet name="Split" sheetId="2" state="hidden" r:id="rId2"/>
    <sheet name="Sheet1" sheetId="3" state="hidden" r:id="rId3"/>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6" i="5" l="1"/>
  <c r="F6" i="5" s="1"/>
  <c r="D5" i="5"/>
  <c r="F5" i="5" s="1"/>
  <c r="D4" i="5"/>
  <c r="F4" i="5" s="1"/>
  <c r="F7" i="5" l="1"/>
  <c r="F8" i="5" s="1"/>
  <c r="D7" i="5"/>
  <c r="D8" i="5" s="1"/>
  <c r="F19" i="3" l="1"/>
  <c r="E3" i="3"/>
  <c r="F3" i="3" s="1"/>
  <c r="E7" i="3"/>
  <c r="F7" i="3" s="1"/>
  <c r="E10" i="3"/>
  <c r="E11" i="3"/>
  <c r="F11" i="3" s="1"/>
  <c r="E13" i="3"/>
  <c r="F13" i="3" s="1"/>
  <c r="D18" i="3"/>
  <c r="E18" i="3" s="1"/>
  <c r="D17" i="3"/>
  <c r="E17" i="3" s="1"/>
  <c r="D16" i="3"/>
  <c r="E16" i="3" s="1"/>
  <c r="D15" i="3"/>
  <c r="E15" i="3" s="1"/>
  <c r="D14" i="3"/>
  <c r="E14" i="3" s="1"/>
  <c r="F14" i="3" s="1"/>
  <c r="D12" i="3"/>
  <c r="E12" i="3" s="1"/>
  <c r="D11" i="3"/>
  <c r="D10" i="3"/>
  <c r="D9" i="3"/>
  <c r="E9" i="3" s="1"/>
  <c r="D8" i="3"/>
  <c r="E8" i="3" s="1"/>
  <c r="F8" i="3" s="1"/>
  <c r="D3" i="3"/>
  <c r="D4" i="3"/>
  <c r="E4" i="3" s="1"/>
  <c r="F4" i="3" s="1"/>
  <c r="D5" i="3"/>
  <c r="E5" i="3" s="1"/>
  <c r="D6" i="3"/>
  <c r="E6" i="3" s="1"/>
  <c r="D2" i="3"/>
  <c r="E2" i="3" s="1"/>
  <c r="F17" i="3" l="1"/>
  <c r="F9" i="3"/>
  <c r="F12" i="3"/>
  <c r="F15" i="3"/>
  <c r="F2" i="3"/>
  <c r="E20" i="3"/>
  <c r="E21" i="3" s="1"/>
  <c r="F16" i="3"/>
  <c r="F6" i="3"/>
  <c r="F5" i="3"/>
  <c r="F18" i="3"/>
  <c r="F10" i="3"/>
  <c r="B5" i="2"/>
  <c r="B7" i="2"/>
  <c r="F20" i="3" l="1"/>
  <c r="B19" i="2"/>
  <c r="B20" i="2"/>
  <c r="B18" i="2"/>
  <c r="E22" i="3" l="1"/>
  <c r="B17" i="2"/>
  <c r="D5" i="2"/>
  <c r="E5" i="2"/>
  <c r="F5" i="2" s="1"/>
  <c r="D6" i="2"/>
  <c r="E6" i="2"/>
  <c r="G6" i="2" s="1"/>
  <c r="F6" i="2"/>
  <c r="D7" i="2"/>
  <c r="E7" i="2"/>
  <c r="F7" i="2"/>
  <c r="G7" i="2"/>
  <c r="H7" i="2"/>
  <c r="I7" i="2"/>
  <c r="J7" i="2" s="1"/>
  <c r="D4" i="2"/>
  <c r="D12" i="2" l="1"/>
  <c r="F12" i="2"/>
  <c r="H6" i="2"/>
  <c r="I6" i="2"/>
  <c r="G5" i="2"/>
  <c r="K7" i="2"/>
  <c r="L7" i="2" s="1"/>
  <c r="K6" i="2" l="1"/>
  <c r="L6" i="2" s="1"/>
  <c r="J6" i="2"/>
  <c r="H5" i="2"/>
  <c r="H12" i="2" s="1"/>
  <c r="I5" i="2"/>
  <c r="J5" i="2" l="1"/>
  <c r="J12" i="2" s="1"/>
  <c r="K5" i="2"/>
  <c r="L5" i="2" s="1"/>
  <c r="L12" i="2" s="1"/>
  <c r="D8" i="2" l="1"/>
  <c r="E8" i="2"/>
  <c r="G8" i="2" s="1"/>
  <c r="F8" i="2"/>
  <c r="B10" i="2"/>
  <c r="D10" i="2" s="1"/>
  <c r="D11" i="2"/>
  <c r="E11" i="2"/>
  <c r="G11" i="2" s="1"/>
  <c r="H11" i="2" s="1"/>
  <c r="B9" i="2"/>
  <c r="D9" i="2" s="1"/>
  <c r="B4" i="2"/>
  <c r="E10" i="2"/>
  <c r="G10" i="2" s="1"/>
  <c r="E9" i="2"/>
  <c r="G9" i="2" s="1"/>
  <c r="E4" i="2"/>
  <c r="G4" i="2" s="1"/>
  <c r="H8" i="2" l="1"/>
  <c r="I8" i="2"/>
  <c r="D13" i="2"/>
  <c r="I11" i="2"/>
  <c r="F11" i="2"/>
  <c r="I9" i="2"/>
  <c r="H9" i="2"/>
  <c r="I10" i="2"/>
  <c r="H10" i="2"/>
  <c r="I4" i="2"/>
  <c r="H4" i="2"/>
  <c r="F10" i="2"/>
  <c r="F9" i="2"/>
  <c r="F4" i="2"/>
  <c r="D14" i="2" l="1"/>
  <c r="J8" i="2"/>
  <c r="K8" i="2"/>
  <c r="L8" i="2" s="1"/>
  <c r="H13" i="2"/>
  <c r="H14" i="2" s="1"/>
  <c r="F13" i="2"/>
  <c r="J11" i="2"/>
  <c r="K11" i="2"/>
  <c r="L11" i="2" s="1"/>
  <c r="J4" i="2"/>
  <c r="K4" i="2"/>
  <c r="L4" i="2" s="1"/>
  <c r="J10" i="2"/>
  <c r="K10" i="2"/>
  <c r="L10" i="2" s="1"/>
  <c r="K9" i="2"/>
  <c r="L9" i="2" s="1"/>
  <c r="J9" i="2"/>
  <c r="H20" i="2" l="1"/>
  <c r="H19" i="2"/>
  <c r="H17" i="2"/>
  <c r="H18" i="2"/>
  <c r="D20" i="2"/>
  <c r="D18" i="2"/>
  <c r="D17" i="2"/>
  <c r="D19" i="2"/>
  <c r="L13" i="2"/>
  <c r="L14" i="2" s="1"/>
  <c r="F14" i="2"/>
  <c r="J13" i="2"/>
  <c r="F20" i="2" l="1"/>
  <c r="F19" i="2"/>
  <c r="F18" i="2"/>
  <c r="F17" i="2"/>
  <c r="L18" i="2"/>
  <c r="L20" i="2"/>
  <c r="L19" i="2"/>
  <c r="L17" i="2"/>
  <c r="J14" i="2"/>
  <c r="M13" i="2"/>
  <c r="M14" i="2" l="1"/>
  <c r="J18" i="2"/>
  <c r="J20" i="2"/>
  <c r="J17" i="2"/>
  <c r="J19" i="2"/>
</calcChain>
</file>

<file path=xl/sharedStrings.xml><?xml version="1.0" encoding="utf-8"?>
<sst xmlns="http://schemas.openxmlformats.org/spreadsheetml/2006/main" count="92" uniqueCount="65">
  <si>
    <t>RENTABLE AREAS</t>
  </si>
  <si>
    <t>Rate per m2 / per bay</t>
  </si>
  <si>
    <t>m2 / bays</t>
  </si>
  <si>
    <t>Monthly Rental Offices</t>
  </si>
  <si>
    <t>Monthly Rental Storerooms</t>
  </si>
  <si>
    <t>Monthly Rental Covered Parking</t>
  </si>
  <si>
    <t>Monthly Rental Basement Parking</t>
  </si>
  <si>
    <t>CURRENT OFFICE SPACE</t>
  </si>
  <si>
    <t>YEAR 1</t>
  </si>
  <si>
    <t>YEAR 2</t>
  </si>
  <si>
    <t>YEAR 3</t>
  </si>
  <si>
    <t>YEAR 4</t>
  </si>
  <si>
    <t>YEAR 5</t>
  </si>
  <si>
    <t>MONTHLY RENTAL EXCL VAT</t>
  </si>
  <si>
    <t>ANNUAL RENT INCL VAT @ 15%</t>
  </si>
  <si>
    <t>ANNUAL RENTAL EXCL VAT</t>
  </si>
  <si>
    <t xml:space="preserve">CURRENT OFFICE SPACE RENTAL </t>
  </si>
  <si>
    <t>ESCALATING AT 5.5%</t>
  </si>
  <si>
    <t xml:space="preserve"> </t>
  </si>
  <si>
    <t>Head Office</t>
  </si>
  <si>
    <t>Pretoria Office</t>
  </si>
  <si>
    <t>ACTT</t>
  </si>
  <si>
    <t>Year 1</t>
  </si>
  <si>
    <t>Year 2</t>
  </si>
  <si>
    <t>Year 3</t>
  </si>
  <si>
    <t>Year 4</t>
  </si>
  <si>
    <t>Year 5</t>
  </si>
  <si>
    <t>Split:</t>
  </si>
  <si>
    <t>Total</t>
  </si>
  <si>
    <t>Period</t>
  </si>
  <si>
    <t>Unit type</t>
  </si>
  <si>
    <t>Monthly Rental</t>
  </si>
  <si>
    <t>Vat</t>
  </si>
  <si>
    <t xml:space="preserve">Total Monthly Rental </t>
  </si>
  <si>
    <t>01 April 2020 – 31 March 2021</t>
  </si>
  <si>
    <t>Offices &amp; Storerooms</t>
  </si>
  <si>
    <t>01 April 2021 – 31 March 2022</t>
  </si>
  <si>
    <t>01 April 2022 – 31 March 2023</t>
  </si>
  <si>
    <t>01 April 2023 – 31 March 2024</t>
  </si>
  <si>
    <t>01 April 2024 - 31 March 2025</t>
  </si>
  <si>
    <t>01 April 2020 - 31 March 2021</t>
  </si>
  <si>
    <t xml:space="preserve">Covered Parking </t>
  </si>
  <si>
    <t>01 April 2021 – 31 March2022</t>
  </si>
  <si>
    <t>01 April 2022- 31 March 2023</t>
  </si>
  <si>
    <t>01 April 2023 - 31 March 2024</t>
  </si>
  <si>
    <t>01 April 2024 - 31 March2025</t>
  </si>
  <si>
    <t>Covered Parking</t>
  </si>
  <si>
    <t>Basement Parking</t>
  </si>
  <si>
    <t>01 April 2021 - 31 March 2022</t>
  </si>
  <si>
    <t>01 April 2024 – 31 March 2025</t>
  </si>
  <si>
    <t>ANNUAL RENTAL EXCL VAT FOR 12 MONTHS</t>
  </si>
  <si>
    <t>Unweighted</t>
  </si>
  <si>
    <t>Weight</t>
  </si>
  <si>
    <t>Monthly Shade-net Parking</t>
  </si>
  <si>
    <t>Parking costs</t>
  </si>
  <si>
    <t>number of  bays</t>
  </si>
  <si>
    <t>Weighted costs (To be used for evaluation purposes only)</t>
  </si>
  <si>
    <t>Rate per m2 / per bay (including VAT) (example)</t>
  </si>
  <si>
    <t>The blue cells needs to be filled in by the Service Provider to arrive at the total number or required parking bays as well as the rate per parking that must include VAT.</t>
  </si>
  <si>
    <t>This is to ensure that different parking types offered between service providers are fairly evaluated in a consistent manner.  Therefore, the SIU has decided on the following weighting system for the parking types to be compared with each other:</t>
  </si>
  <si>
    <r>
      <t>N/B: The formula in</t>
    </r>
    <r>
      <rPr>
        <b/>
        <sz val="11"/>
        <color theme="1"/>
        <rFont val="Arial"/>
        <family val="2"/>
      </rPr>
      <t xml:space="preserve"> Annexure A </t>
    </r>
    <r>
      <rPr>
        <b/>
        <sz val="11"/>
        <color rgb="FF000000"/>
        <rFont val="Arial"/>
        <family val="2"/>
      </rPr>
      <t xml:space="preserve">will be used to calculate the parking for price comparison where a bidder would have proposed for different types of parking i.e 15 basement, 20 shade-net and 23 covered parkings to add up to a total of 58 parkings as per Table 1. </t>
    </r>
  </si>
  <si>
    <r>
      <t xml:space="preserve">·        </t>
    </r>
    <r>
      <rPr>
        <b/>
        <sz val="11"/>
        <color rgb="FF000000"/>
        <rFont val="Arial"/>
        <family val="2"/>
      </rPr>
      <t xml:space="preserve">Basement parking </t>
    </r>
    <r>
      <rPr>
        <sz val="11"/>
        <color rgb="FF000000"/>
        <rFont val="Arial"/>
        <family val="2"/>
      </rPr>
      <t>– this is considered to be the safest (considering weather, i.e. hail) and most convenient parking with regards to the cleanliness and therefore the price will not be weighted higher</t>
    </r>
  </si>
  <si>
    <r>
      <t xml:space="preserve">·        </t>
    </r>
    <r>
      <rPr>
        <b/>
        <sz val="11"/>
        <color rgb="FF000000"/>
        <rFont val="Arial"/>
        <family val="2"/>
      </rPr>
      <t>Covered parking</t>
    </r>
    <r>
      <rPr>
        <sz val="11"/>
        <color rgb="FF000000"/>
        <rFont val="Arial"/>
        <family val="2"/>
      </rPr>
      <t xml:space="preserve"> is less ideal than basement and therefore would carry a 10% increased weighting for evaluation purposes only</t>
    </r>
  </si>
  <si>
    <r>
      <t xml:space="preserve">·        </t>
    </r>
    <r>
      <rPr>
        <b/>
        <sz val="11"/>
        <color rgb="FF000000"/>
        <rFont val="Arial"/>
        <family val="2"/>
      </rPr>
      <t>Shade net parking</t>
    </r>
    <r>
      <rPr>
        <sz val="11"/>
        <color rgb="FF000000"/>
        <rFont val="Arial"/>
        <family val="2"/>
      </rPr>
      <t xml:space="preserve"> is even less ideal from a safety and convenience point of view, and would carry a further 10% increased weighting, the total weighting being 20%, for evaluation purposes only.</t>
    </r>
  </si>
  <si>
    <t>OFFICE SPACE EVALUATION SHEET - MAHIKENG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</si>
</sst>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_-* #,##0.00_-;\-* #,##0.00_-;_-* &quot;-&quot;??_-;_-@_-"/>
    <numFmt numFmtId="165" formatCode="_-* #,##0_-;\-* #,##0_-;_-* &quot;-&quot;??_-;_-@_-"/>
  </numFmts>
  <fonts count="18" x14ac:knownFonts="1">
    <font>
      <sz val="11"/>
      <color theme="1"/>
      <name val="Calibri"/>
      <family val="2"/>
      <scheme val="minor"/>
    </font>
    <font>
      <sz val="11"/>
      <color theme="1"/>
      <name val="Calibri"/>
      <family val="2"/>
      <scheme val="minor"/>
    </font>
    <font>
      <sz val="11"/>
      <color theme="1"/>
      <name val="Arial"/>
      <family val="2"/>
    </font>
    <font>
      <b/>
      <sz val="11"/>
      <color theme="1"/>
      <name val="Arial"/>
      <family val="2"/>
    </font>
    <font>
      <b/>
      <sz val="16"/>
      <color theme="1"/>
      <name val="Arial"/>
      <family val="2"/>
    </font>
    <font>
      <b/>
      <sz val="11"/>
      <color theme="1"/>
      <name val="Calibri"/>
      <family val="2"/>
      <scheme val="minor"/>
    </font>
    <font>
      <b/>
      <sz val="18"/>
      <color theme="1"/>
      <name val="Arial"/>
      <family val="2"/>
    </font>
    <font>
      <b/>
      <sz val="16"/>
      <color theme="1"/>
      <name val="Calibri"/>
      <family val="2"/>
      <scheme val="minor"/>
    </font>
    <font>
      <sz val="12"/>
      <color theme="1"/>
      <name val="Arial"/>
      <family val="2"/>
    </font>
    <font>
      <b/>
      <sz val="12"/>
      <color theme="1"/>
      <name val="Arial"/>
      <family val="2"/>
    </font>
    <font>
      <b/>
      <sz val="14"/>
      <color theme="1"/>
      <name val="Arial"/>
      <family val="2"/>
    </font>
    <font>
      <b/>
      <sz val="10"/>
      <color theme="1"/>
      <name val="Arial"/>
      <family val="2"/>
    </font>
    <font>
      <sz val="10"/>
      <color theme="1"/>
      <name val="Arial"/>
      <family val="2"/>
    </font>
    <font>
      <b/>
      <sz val="24"/>
      <color theme="1"/>
      <name val="Arial"/>
      <family val="2"/>
    </font>
    <font>
      <sz val="11"/>
      <color rgb="FF000000"/>
      <name val="Arial"/>
      <family val="2"/>
    </font>
    <font>
      <b/>
      <sz val="11"/>
      <color rgb="FF000000"/>
      <name val="Arial"/>
      <family val="2"/>
    </font>
    <font>
      <sz val="11"/>
      <color rgb="FF000000"/>
      <name val="Symbol"/>
      <family val="1"/>
      <charset val="2"/>
    </font>
    <font>
      <i/>
      <sz val="11"/>
      <color theme="1"/>
      <name val="Arial"/>
      <family val="2"/>
    </font>
  </fonts>
  <fills count="6">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39997558519241921"/>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medium">
        <color indexed="64"/>
      </top>
      <bottom style="medium">
        <color indexed="64"/>
      </bottom>
      <diagonal/>
    </border>
    <border>
      <left style="medium">
        <color indexed="64"/>
      </left>
      <right/>
      <top/>
      <bottom style="thin">
        <color indexed="64"/>
      </bottom>
      <diagonal/>
    </border>
    <border>
      <left style="thin">
        <color indexed="64"/>
      </left>
      <right style="thin">
        <color indexed="64"/>
      </right>
      <top/>
      <bottom/>
      <diagonal/>
    </border>
    <border>
      <left style="thin">
        <color indexed="64"/>
      </left>
      <right/>
      <top/>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medium">
        <color indexed="64"/>
      </right>
      <top/>
      <bottom style="thin">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medium">
        <color indexed="64"/>
      </left>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99">
    <xf numFmtId="0" fontId="0" fillId="0" borderId="0" xfId="0"/>
    <xf numFmtId="0" fontId="2" fillId="0" borderId="0" xfId="0" applyFont="1"/>
    <xf numFmtId="0" fontId="2" fillId="0" borderId="0" xfId="0" applyFont="1" applyAlignment="1">
      <alignment vertical="center"/>
    </xf>
    <xf numFmtId="164" fontId="2" fillId="0" borderId="1" xfId="1" applyFont="1" applyBorder="1" applyAlignment="1">
      <alignment horizontal="justify" vertical="center"/>
    </xf>
    <xf numFmtId="0" fontId="3" fillId="0" borderId="4" xfId="0" applyFont="1" applyBorder="1" applyAlignment="1">
      <alignment horizontal="justify" vertical="center"/>
    </xf>
    <xf numFmtId="164" fontId="3" fillId="0" borderId="5" xfId="1" applyNumberFormat="1" applyFont="1" applyBorder="1" applyAlignment="1">
      <alignment vertical="center"/>
    </xf>
    <xf numFmtId="164" fontId="2" fillId="0" borderId="2" xfId="1" applyFont="1" applyBorder="1" applyAlignment="1">
      <alignment horizontal="justify" vertical="center"/>
    </xf>
    <xf numFmtId="0" fontId="3" fillId="0" borderId="5" xfId="0" applyFont="1" applyBorder="1" applyAlignment="1">
      <alignment horizontal="justify" vertical="center"/>
    </xf>
    <xf numFmtId="165" fontId="2" fillId="0" borderId="2" xfId="1" applyNumberFormat="1" applyFont="1" applyBorder="1" applyAlignment="1">
      <alignment horizontal="justify" vertical="center"/>
    </xf>
    <xf numFmtId="165" fontId="3" fillId="0" borderId="5" xfId="0" applyNumberFormat="1" applyFont="1" applyBorder="1" applyAlignment="1">
      <alignment horizontal="justify" vertical="center"/>
    </xf>
    <xf numFmtId="0" fontId="3" fillId="0" borderId="0" xfId="0" applyFont="1" applyAlignment="1">
      <alignment vertical="center"/>
    </xf>
    <xf numFmtId="0" fontId="3" fillId="0" borderId="0" xfId="0" applyFont="1"/>
    <xf numFmtId="0" fontId="2" fillId="0" borderId="0" xfId="0" applyFont="1" applyAlignment="1">
      <alignment horizontal="right"/>
    </xf>
    <xf numFmtId="0" fontId="0" fillId="0" borderId="0" xfId="0" applyAlignment="1"/>
    <xf numFmtId="164" fontId="2" fillId="0" borderId="6" xfId="1" applyFont="1" applyFill="1" applyBorder="1" applyAlignment="1">
      <alignment horizontal="justify" vertical="center"/>
    </xf>
    <xf numFmtId="164" fontId="2" fillId="0" borderId="7" xfId="1" applyNumberFormat="1" applyFont="1" applyFill="1" applyBorder="1" applyAlignment="1">
      <alignment vertical="center" wrapText="1"/>
    </xf>
    <xf numFmtId="164" fontId="2" fillId="0" borderId="2" xfId="1" applyNumberFormat="1" applyFont="1" applyFill="1" applyBorder="1" applyAlignment="1">
      <alignment vertical="center" wrapText="1"/>
    </xf>
    <xf numFmtId="0" fontId="3" fillId="0" borderId="8" xfId="0" applyFont="1" applyFill="1" applyBorder="1" applyAlignment="1">
      <alignment horizontal="justify" vertical="center"/>
    </xf>
    <xf numFmtId="164" fontId="3" fillId="0" borderId="11" xfId="1" applyNumberFormat="1" applyFont="1" applyFill="1" applyBorder="1" applyAlignment="1">
      <alignment vertical="center" wrapText="1"/>
    </xf>
    <xf numFmtId="0" fontId="3" fillId="0" borderId="10" xfId="0" applyFont="1" applyFill="1" applyBorder="1" applyAlignment="1">
      <alignment horizontal="justify" vertical="center"/>
    </xf>
    <xf numFmtId="164" fontId="3" fillId="0" borderId="9" xfId="1" applyNumberFormat="1" applyFont="1" applyFill="1" applyBorder="1" applyAlignment="1">
      <alignment vertical="center"/>
    </xf>
    <xf numFmtId="0" fontId="3" fillId="0" borderId="2" xfId="0" applyFont="1" applyBorder="1" applyAlignment="1">
      <alignment vertical="center"/>
    </xf>
    <xf numFmtId="0" fontId="3" fillId="0" borderId="3" xfId="0" applyFont="1" applyBorder="1" applyAlignment="1">
      <alignment vertical="center"/>
    </xf>
    <xf numFmtId="0" fontId="3" fillId="2" borderId="12" xfId="0" applyFont="1" applyFill="1" applyBorder="1" applyAlignment="1">
      <alignment vertical="center"/>
    </xf>
    <xf numFmtId="0" fontId="3" fillId="2" borderId="16" xfId="0" applyFont="1" applyFill="1" applyBorder="1" applyAlignment="1">
      <alignment vertical="center"/>
    </xf>
    <xf numFmtId="43" fontId="2" fillId="0" borderId="0" xfId="0" applyNumberFormat="1" applyFont="1"/>
    <xf numFmtId="43" fontId="8" fillId="0" borderId="0" xfId="0" applyNumberFormat="1" applyFont="1"/>
    <xf numFmtId="164" fontId="2" fillId="0" borderId="0" xfId="1" applyFont="1" applyAlignment="1">
      <alignment vertical="center"/>
    </xf>
    <xf numFmtId="164" fontId="2" fillId="0" borderId="1" xfId="1" applyFont="1" applyBorder="1" applyAlignment="1">
      <alignment horizontal="left" vertical="center" indent="1"/>
    </xf>
    <xf numFmtId="164" fontId="10" fillId="0" borderId="18" xfId="1" applyFont="1" applyBorder="1" applyAlignment="1">
      <alignment horizontal="left" vertical="center" wrapText="1"/>
    </xf>
    <xf numFmtId="164" fontId="9" fillId="0" borderId="19" xfId="1" applyFont="1" applyBorder="1" applyAlignment="1">
      <alignment horizontal="center" vertical="center" wrapText="1"/>
    </xf>
    <xf numFmtId="164" fontId="9" fillId="0" borderId="20" xfId="1" applyFont="1" applyFill="1" applyBorder="1" applyAlignment="1">
      <alignment horizontal="center" vertical="center" wrapText="1"/>
    </xf>
    <xf numFmtId="0" fontId="9" fillId="0" borderId="21" xfId="0" applyFont="1" applyFill="1" applyBorder="1" applyAlignment="1">
      <alignment horizontal="center" vertical="center" wrapText="1"/>
    </xf>
    <xf numFmtId="0" fontId="9" fillId="0" borderId="22" xfId="0" applyFont="1" applyFill="1" applyBorder="1" applyAlignment="1">
      <alignment horizontal="center" vertical="center" wrapText="1"/>
    </xf>
    <xf numFmtId="164" fontId="2" fillId="0" borderId="14" xfId="1" applyFont="1" applyBorder="1" applyAlignment="1">
      <alignment horizontal="left" vertical="center" indent="1"/>
    </xf>
    <xf numFmtId="164" fontId="2" fillId="0" borderId="15" xfId="1" applyFont="1" applyBorder="1" applyAlignment="1">
      <alignment horizontal="justify" vertical="center"/>
    </xf>
    <xf numFmtId="164" fontId="2" fillId="0" borderId="17" xfId="1" applyFont="1" applyFill="1" applyBorder="1" applyAlignment="1">
      <alignment horizontal="justify" vertical="center"/>
    </xf>
    <xf numFmtId="164" fontId="2" fillId="0" borderId="23" xfId="1" applyNumberFormat="1" applyFont="1" applyFill="1" applyBorder="1" applyAlignment="1">
      <alignment vertical="center" wrapText="1"/>
    </xf>
    <xf numFmtId="164" fontId="2" fillId="0" borderId="15" xfId="1" applyNumberFormat="1" applyFont="1" applyFill="1" applyBorder="1" applyAlignment="1">
      <alignment vertical="center" wrapText="1"/>
    </xf>
    <xf numFmtId="164" fontId="3" fillId="3" borderId="24" xfId="1" applyFont="1" applyFill="1" applyBorder="1" applyAlignment="1">
      <alignment horizontal="justify" vertical="center"/>
    </xf>
    <xf numFmtId="164" fontId="3" fillId="3" borderId="25" xfId="1" applyFont="1" applyFill="1" applyBorder="1" applyAlignment="1">
      <alignment horizontal="justify" vertical="center"/>
    </xf>
    <xf numFmtId="164" fontId="3" fillId="3" borderId="26" xfId="1" applyFont="1" applyFill="1" applyBorder="1" applyAlignment="1">
      <alignment horizontal="justify" vertical="center"/>
    </xf>
    <xf numFmtId="164" fontId="3" fillId="3" borderId="27" xfId="1" applyNumberFormat="1" applyFont="1" applyFill="1" applyBorder="1" applyAlignment="1">
      <alignment vertical="center" wrapText="1"/>
    </xf>
    <xf numFmtId="164" fontId="3" fillId="3" borderId="25" xfId="1" applyNumberFormat="1" applyFont="1" applyFill="1" applyBorder="1" applyAlignment="1">
      <alignment vertical="center" wrapText="1"/>
    </xf>
    <xf numFmtId="164" fontId="3" fillId="3" borderId="28" xfId="1" applyNumberFormat="1" applyFont="1" applyFill="1" applyBorder="1" applyAlignment="1">
      <alignment vertical="center" wrapText="1"/>
    </xf>
    <xf numFmtId="164" fontId="2" fillId="0" borderId="15" xfId="1" applyFont="1" applyBorder="1" applyAlignment="1">
      <alignment horizontal="left" vertical="center" indent="1"/>
    </xf>
    <xf numFmtId="164" fontId="2" fillId="0" borderId="2" xfId="1" applyFont="1" applyBorder="1" applyAlignment="1">
      <alignment horizontal="left" vertical="center" indent="1"/>
    </xf>
    <xf numFmtId="164" fontId="2" fillId="0" borderId="29" xfId="0" applyNumberFormat="1" applyFont="1" applyBorder="1"/>
    <xf numFmtId="164" fontId="2" fillId="0" borderId="30" xfId="0" applyNumberFormat="1" applyFont="1" applyBorder="1"/>
    <xf numFmtId="164" fontId="2" fillId="0" borderId="31" xfId="0" applyNumberFormat="1" applyFont="1" applyBorder="1"/>
    <xf numFmtId="164" fontId="3" fillId="0" borderId="0" xfId="0" applyNumberFormat="1" applyFont="1"/>
    <xf numFmtId="0" fontId="12" fillId="0" borderId="0" xfId="0" applyFont="1" applyBorder="1" applyAlignment="1"/>
    <xf numFmtId="164" fontId="12" fillId="0" borderId="0" xfId="1" applyFont="1" applyBorder="1" applyAlignment="1"/>
    <xf numFmtId="43" fontId="12" fillId="0" borderId="0" xfId="0" applyNumberFormat="1" applyFont="1" applyBorder="1" applyAlignment="1"/>
    <xf numFmtId="0" fontId="11" fillId="0" borderId="0" xfId="0" applyFont="1" applyBorder="1" applyAlignment="1">
      <alignment horizontal="left" vertical="center"/>
    </xf>
    <xf numFmtId="164" fontId="11" fillId="0" borderId="0" xfId="1" applyFont="1" applyBorder="1" applyAlignment="1">
      <alignment horizontal="left" vertical="center"/>
    </xf>
    <xf numFmtId="0" fontId="12" fillId="0" borderId="0" xfId="0" applyFont="1" applyBorder="1" applyAlignment="1">
      <alignment horizontal="left" vertical="center"/>
    </xf>
    <xf numFmtId="164" fontId="12" fillId="0" borderId="0" xfId="1" applyFont="1" applyBorder="1" applyAlignment="1">
      <alignment horizontal="left" vertical="center"/>
    </xf>
    <xf numFmtId="164" fontId="3" fillId="0" borderId="1" xfId="1" applyFont="1" applyBorder="1" applyAlignment="1">
      <alignment horizontal="center" vertical="center" wrapText="1"/>
    </xf>
    <xf numFmtId="17" fontId="3" fillId="0" borderId="1" xfId="0" applyNumberFormat="1" applyFont="1" applyBorder="1" applyAlignment="1">
      <alignment horizontal="center" vertical="center" wrapText="1"/>
    </xf>
    <xf numFmtId="164" fontId="2" fillId="0" borderId="1" xfId="1" applyNumberFormat="1" applyFont="1" applyBorder="1" applyAlignment="1">
      <alignment vertical="center"/>
    </xf>
    <xf numFmtId="9" fontId="2" fillId="0" borderId="0" xfId="2" applyFont="1"/>
    <xf numFmtId="9" fontId="2" fillId="0" borderId="0" xfId="2" applyFont="1" applyAlignment="1">
      <alignment vertical="center"/>
    </xf>
    <xf numFmtId="164" fontId="3" fillId="0" borderId="11" xfId="1" applyFont="1" applyBorder="1" applyAlignment="1">
      <alignment vertical="center"/>
    </xf>
    <xf numFmtId="0" fontId="3" fillId="2" borderId="32" xfId="0" applyFont="1" applyFill="1" applyBorder="1" applyAlignment="1">
      <alignment vertical="center"/>
    </xf>
    <xf numFmtId="9" fontId="3" fillId="0" borderId="4" xfId="2" applyFont="1" applyBorder="1"/>
    <xf numFmtId="164" fontId="3" fillId="0" borderId="1" xfId="1" applyFont="1" applyBorder="1" applyAlignment="1">
      <alignment horizontal="left" vertical="center" wrapText="1"/>
    </xf>
    <xf numFmtId="9" fontId="3" fillId="0" borderId="1" xfId="2" applyFont="1" applyBorder="1" applyAlignment="1">
      <alignment vertical="center"/>
    </xf>
    <xf numFmtId="9" fontId="2" fillId="0" borderId="1" xfId="2" applyFont="1" applyBorder="1" applyAlignment="1">
      <alignment vertical="center"/>
    </xf>
    <xf numFmtId="164" fontId="2" fillId="4" borderId="1" xfId="1" applyNumberFormat="1" applyFont="1" applyFill="1" applyBorder="1" applyAlignment="1">
      <alignment vertical="center"/>
    </xf>
    <xf numFmtId="9" fontId="2" fillId="4" borderId="1" xfId="2" applyFont="1" applyFill="1" applyBorder="1" applyAlignment="1">
      <alignment vertical="center"/>
    </xf>
    <xf numFmtId="0" fontId="2" fillId="0" borderId="0" xfId="0" applyFont="1" applyAlignment="1">
      <alignment wrapText="1"/>
    </xf>
    <xf numFmtId="0" fontId="3" fillId="0" borderId="4" xfId="0" applyFont="1" applyBorder="1" applyAlignment="1">
      <alignment wrapText="1"/>
    </xf>
    <xf numFmtId="0" fontId="3" fillId="0" borderId="1" xfId="0" applyFont="1" applyBorder="1" applyAlignment="1">
      <alignment vertical="center" wrapText="1"/>
    </xf>
    <xf numFmtId="164" fontId="2" fillId="0" borderId="1" xfId="1" applyFont="1" applyBorder="1" applyAlignment="1">
      <alignment vertical="center" wrapText="1"/>
    </xf>
    <xf numFmtId="164" fontId="3" fillId="0" borderId="5" xfId="1" applyNumberFormat="1" applyFont="1" applyBorder="1" applyAlignment="1">
      <alignment vertical="center" wrapText="1"/>
    </xf>
    <xf numFmtId="164" fontId="3" fillId="0" borderId="11" xfId="1" applyFont="1" applyBorder="1" applyAlignment="1">
      <alignment vertical="center" wrapText="1"/>
    </xf>
    <xf numFmtId="0" fontId="2" fillId="0" borderId="0" xfId="0" applyFont="1" applyAlignment="1">
      <alignment vertical="center" wrapText="1"/>
    </xf>
    <xf numFmtId="0" fontId="13" fillId="2" borderId="4" xfId="0" applyFont="1" applyFill="1" applyBorder="1" applyAlignment="1">
      <alignment vertical="center"/>
    </xf>
    <xf numFmtId="164" fontId="2" fillId="4" borderId="1" xfId="1" applyFont="1" applyFill="1" applyBorder="1" applyAlignment="1">
      <alignment horizontal="left" vertical="center"/>
    </xf>
    <xf numFmtId="0" fontId="2" fillId="5" borderId="1" xfId="0" applyFont="1" applyFill="1" applyBorder="1" applyAlignment="1">
      <alignment vertical="center"/>
    </xf>
    <xf numFmtId="165" fontId="2" fillId="5" borderId="1" xfId="1" applyNumberFormat="1" applyFont="1" applyFill="1" applyBorder="1" applyAlignment="1">
      <alignment horizontal="justify" vertical="center"/>
    </xf>
    <xf numFmtId="0" fontId="14" fillId="0" borderId="0" xfId="0" applyFont="1" applyAlignment="1">
      <alignment horizontal="justify" vertical="center"/>
    </xf>
    <xf numFmtId="0" fontId="16" fillId="0" borderId="0" xfId="0" applyFont="1" applyAlignment="1">
      <alignment horizontal="justify" vertical="center"/>
    </xf>
    <xf numFmtId="0" fontId="6" fillId="2" borderId="20" xfId="0" applyFont="1" applyFill="1" applyBorder="1" applyAlignment="1">
      <alignment horizontal="left" vertical="center"/>
    </xf>
    <xf numFmtId="0" fontId="6" fillId="2" borderId="16" xfId="0" applyFont="1" applyFill="1" applyBorder="1" applyAlignment="1">
      <alignment horizontal="left" vertical="center"/>
    </xf>
    <xf numFmtId="0" fontId="6" fillId="2" borderId="13" xfId="0" applyFont="1" applyFill="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11" xfId="0" applyFont="1" applyBorder="1" applyAlignment="1">
      <alignment horizontal="left" vertical="center"/>
    </xf>
    <xf numFmtId="0" fontId="17" fillId="0" borderId="0" xfId="0" applyFont="1" applyAlignment="1">
      <alignment horizontal="left" vertical="center" wrapText="1"/>
    </xf>
    <xf numFmtId="0" fontId="15" fillId="0" borderId="0" xfId="0" applyFont="1" applyAlignment="1">
      <alignment horizontal="justify" vertical="center"/>
    </xf>
    <xf numFmtId="0" fontId="3" fillId="2" borderId="12" xfId="0" applyFont="1" applyFill="1" applyBorder="1" applyAlignment="1">
      <alignment horizontal="center" vertical="center"/>
    </xf>
    <xf numFmtId="0" fontId="3" fillId="2" borderId="13" xfId="0" applyFont="1" applyFill="1" applyBorder="1" applyAlignment="1">
      <alignment horizontal="center" vertical="center"/>
    </xf>
    <xf numFmtId="0" fontId="6" fillId="2" borderId="12" xfId="0" applyFont="1" applyFill="1" applyBorder="1" applyAlignment="1">
      <alignment horizontal="left" vertical="center"/>
    </xf>
    <xf numFmtId="0" fontId="4" fillId="2" borderId="12" xfId="0" applyFont="1" applyFill="1" applyBorder="1" applyAlignment="1">
      <alignment horizontal="center"/>
    </xf>
    <xf numFmtId="0" fontId="7" fillId="2" borderId="16" xfId="0" applyFont="1" applyFill="1" applyBorder="1" applyAlignment="1">
      <alignment horizontal="center"/>
    </xf>
    <xf numFmtId="0" fontId="7" fillId="2" borderId="13" xfId="0" applyFont="1" applyFill="1" applyBorder="1" applyAlignment="1">
      <alignment horizontal="center"/>
    </xf>
    <xf numFmtId="0" fontId="5" fillId="2" borderId="13" xfId="0" applyFont="1" applyFill="1" applyBorder="1" applyAlignment="1">
      <alignment horizontal="center" vertical="center"/>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0"/>
  <sheetViews>
    <sheetView tabSelected="1" zoomScale="80" zoomScaleNormal="80" workbookViewId="0">
      <selection activeCell="D3" sqref="D3"/>
    </sheetView>
  </sheetViews>
  <sheetFormatPr defaultColWidth="9.109375" defaultRowHeight="13.8" x14ac:dyDescent="0.25"/>
  <cols>
    <col min="1" max="1" width="33.88671875" style="1" customWidth="1"/>
    <col min="2" max="2" width="10" style="1" customWidth="1"/>
    <col min="3" max="3" width="15.44140625" style="1" customWidth="1"/>
    <col min="4" max="4" width="24.88671875" style="1" customWidth="1"/>
    <col min="5" max="5" width="18.109375" style="61" customWidth="1"/>
    <col min="6" max="6" width="20.109375" style="71" customWidth="1"/>
    <col min="7" max="7" width="1.77734375" style="1" customWidth="1"/>
    <col min="8" max="16384" width="9.109375" style="1"/>
  </cols>
  <sheetData>
    <row r="1" spans="1:7" ht="46.5" customHeight="1" thickBot="1" x14ac:dyDescent="0.3">
      <c r="A1" s="84" t="s">
        <v>64</v>
      </c>
      <c r="B1" s="85"/>
      <c r="C1" s="85"/>
      <c r="D1" s="86"/>
    </row>
    <row r="2" spans="1:7" ht="64.5" customHeight="1" x14ac:dyDescent="0.25">
      <c r="A2" s="78" t="s">
        <v>54</v>
      </c>
      <c r="B2" s="64"/>
      <c r="C2" s="64"/>
      <c r="D2" s="64" t="s">
        <v>51</v>
      </c>
      <c r="E2" s="65" t="s">
        <v>52</v>
      </c>
      <c r="F2" s="72" t="s">
        <v>56</v>
      </c>
    </row>
    <row r="3" spans="1:7" s="10" customFormat="1" ht="66" customHeight="1" x14ac:dyDescent="0.3">
      <c r="A3" s="66" t="s">
        <v>0</v>
      </c>
      <c r="B3" s="58" t="s">
        <v>55</v>
      </c>
      <c r="C3" s="58" t="s">
        <v>57</v>
      </c>
      <c r="D3" s="59" t="s">
        <v>28</v>
      </c>
      <c r="E3" s="67"/>
      <c r="F3" s="73">
        <v>100</v>
      </c>
    </row>
    <row r="4" spans="1:7" s="2" customFormat="1" ht="28.2" customHeight="1" x14ac:dyDescent="0.3">
      <c r="A4" s="79" t="s">
        <v>6</v>
      </c>
      <c r="B4" s="81">
        <v>15</v>
      </c>
      <c r="C4" s="80">
        <v>400</v>
      </c>
      <c r="D4" s="69">
        <f t="shared" ref="D4:D6" si="0">+C4*B4</f>
        <v>6000</v>
      </c>
      <c r="E4" s="70">
        <v>1</v>
      </c>
      <c r="F4" s="74">
        <f t="shared" ref="F4:F6" si="1">+D4*E4</f>
        <v>6000</v>
      </c>
    </row>
    <row r="5" spans="1:7" s="2" customFormat="1" ht="28.2" customHeight="1" x14ac:dyDescent="0.3">
      <c r="A5" s="3" t="s">
        <v>5</v>
      </c>
      <c r="B5" s="81">
        <v>20</v>
      </c>
      <c r="C5" s="80">
        <v>350</v>
      </c>
      <c r="D5" s="60">
        <f t="shared" si="0"/>
        <v>7000</v>
      </c>
      <c r="E5" s="68">
        <v>1.1000000000000001</v>
      </c>
      <c r="F5" s="74">
        <f t="shared" si="1"/>
        <v>7700.0000000000009</v>
      </c>
    </row>
    <row r="6" spans="1:7" s="2" customFormat="1" ht="28.2" customHeight="1" x14ac:dyDescent="0.3">
      <c r="A6" s="3" t="s">
        <v>53</v>
      </c>
      <c r="B6" s="81">
        <v>23</v>
      </c>
      <c r="C6" s="80">
        <v>300</v>
      </c>
      <c r="D6" s="60">
        <f t="shared" si="0"/>
        <v>6900</v>
      </c>
      <c r="E6" s="68">
        <v>1.2</v>
      </c>
      <c r="F6" s="74">
        <f t="shared" si="1"/>
        <v>8280</v>
      </c>
    </row>
    <row r="7" spans="1:7" s="2" customFormat="1" ht="28.2" customHeight="1" x14ac:dyDescent="0.3">
      <c r="A7" s="4" t="s">
        <v>13</v>
      </c>
      <c r="B7" s="9"/>
      <c r="C7" s="7"/>
      <c r="D7" s="5">
        <f>SUM(D4:D6)</f>
        <v>19900</v>
      </c>
      <c r="E7" s="5"/>
      <c r="F7" s="75">
        <f>SUM(F4:F6)</f>
        <v>21980</v>
      </c>
    </row>
    <row r="8" spans="1:7" s="2" customFormat="1" ht="28.2" customHeight="1" x14ac:dyDescent="0.3">
      <c r="A8" s="21" t="s">
        <v>50</v>
      </c>
      <c r="B8" s="22"/>
      <c r="C8" s="22"/>
      <c r="D8" s="63">
        <f>+D7*12</f>
        <v>238800</v>
      </c>
      <c r="E8" s="63"/>
      <c r="F8" s="76">
        <f t="shared" ref="F8" si="2">+F7*12</f>
        <v>263760</v>
      </c>
    </row>
    <row r="9" spans="1:7" s="2" customFormat="1" ht="28.2" customHeight="1" x14ac:dyDescent="0.3">
      <c r="A9" s="87"/>
      <c r="B9" s="88"/>
      <c r="C9" s="88"/>
      <c r="D9" s="89"/>
      <c r="E9" s="62"/>
      <c r="F9" s="77"/>
    </row>
    <row r="10" spans="1:7" ht="38.4" customHeight="1" x14ac:dyDescent="0.25">
      <c r="A10" s="90" t="s">
        <v>58</v>
      </c>
      <c r="B10" s="90"/>
      <c r="C10" s="90"/>
      <c r="D10" s="90"/>
      <c r="E10" s="90"/>
      <c r="F10" s="90"/>
      <c r="G10" s="2"/>
    </row>
    <row r="11" spans="1:7" ht="40.200000000000003" customHeight="1" x14ac:dyDescent="0.25">
      <c r="A11" s="91" t="s">
        <v>60</v>
      </c>
      <c r="B11" s="91"/>
      <c r="C11" s="91"/>
      <c r="D11" s="91"/>
      <c r="E11" s="91"/>
      <c r="F11" s="91"/>
      <c r="G11" s="2"/>
    </row>
    <row r="12" spans="1:7" ht="46.8" customHeight="1" x14ac:dyDescent="0.25">
      <c r="A12" s="91" t="s">
        <v>59</v>
      </c>
      <c r="B12" s="91"/>
      <c r="C12" s="91"/>
      <c r="D12" s="91"/>
      <c r="E12" s="91"/>
      <c r="F12" s="91"/>
      <c r="G12" s="2"/>
    </row>
    <row r="13" spans="1:7" ht="26.4" customHeight="1" x14ac:dyDescent="0.25">
      <c r="A13" s="82" t="s">
        <v>61</v>
      </c>
      <c r="B13" s="82"/>
      <c r="C13" s="82"/>
      <c r="D13" s="82"/>
      <c r="E13" s="82"/>
      <c r="F13" s="82"/>
      <c r="G13" s="2"/>
    </row>
    <row r="14" spans="1:7" ht="26.4" customHeight="1" x14ac:dyDescent="0.25">
      <c r="A14" s="82" t="s">
        <v>62</v>
      </c>
      <c r="B14" s="82"/>
      <c r="C14" s="82"/>
      <c r="D14" s="82"/>
      <c r="E14" s="82"/>
      <c r="F14" s="82"/>
      <c r="G14" s="2"/>
    </row>
    <row r="15" spans="1:7" ht="26.4" customHeight="1" x14ac:dyDescent="0.25">
      <c r="A15" s="82" t="s">
        <v>63</v>
      </c>
      <c r="B15" s="82"/>
      <c r="C15" s="82"/>
      <c r="D15" s="82"/>
      <c r="E15" s="82"/>
      <c r="F15" s="82"/>
      <c r="G15" s="2"/>
    </row>
    <row r="16" spans="1:7" ht="26.4" customHeight="1" x14ac:dyDescent="0.25">
      <c r="A16" s="83"/>
      <c r="B16" s="83"/>
      <c r="C16" s="83"/>
      <c r="D16" s="83"/>
      <c r="E16" s="83"/>
      <c r="F16" s="83"/>
      <c r="G16" s="2"/>
    </row>
    <row r="17" spans="1:7" ht="26.4" customHeight="1" x14ac:dyDescent="0.25">
      <c r="A17" s="82"/>
      <c r="B17" s="82"/>
      <c r="C17" s="82"/>
      <c r="D17" s="82"/>
      <c r="E17" s="82"/>
      <c r="F17" s="82"/>
      <c r="G17" s="2"/>
    </row>
    <row r="18" spans="1:7" ht="26.4" customHeight="1" x14ac:dyDescent="0.25">
      <c r="G18" s="2"/>
    </row>
    <row r="19" spans="1:7" ht="26.4" customHeight="1" x14ac:dyDescent="0.25">
      <c r="G19" s="2"/>
    </row>
    <row r="20" spans="1:7" ht="26.4" customHeight="1" x14ac:dyDescent="0.25">
      <c r="G20" s="2"/>
    </row>
    <row r="21" spans="1:7" ht="26.4" customHeight="1" x14ac:dyDescent="0.25">
      <c r="G21" s="2"/>
    </row>
    <row r="22" spans="1:7" ht="26.4" customHeight="1" x14ac:dyDescent="0.25">
      <c r="G22" s="2"/>
    </row>
    <row r="23" spans="1:7" x14ac:dyDescent="0.25">
      <c r="G23" s="2"/>
    </row>
    <row r="24" spans="1:7" x14ac:dyDescent="0.25">
      <c r="A24" s="2"/>
      <c r="B24" s="2"/>
      <c r="C24" s="2"/>
      <c r="D24" s="2"/>
      <c r="E24" s="62"/>
      <c r="F24" s="77"/>
      <c r="G24" s="2"/>
    </row>
    <row r="25" spans="1:7" x14ac:dyDescent="0.25">
      <c r="A25" s="2"/>
      <c r="B25" s="2"/>
      <c r="C25" s="2"/>
      <c r="D25" s="2"/>
      <c r="E25" s="62"/>
      <c r="F25" s="77"/>
      <c r="G25" s="2"/>
    </row>
    <row r="26" spans="1:7" x14ac:dyDescent="0.25">
      <c r="A26" s="2"/>
      <c r="B26" s="2"/>
      <c r="C26" s="2"/>
      <c r="D26" s="2"/>
      <c r="E26" s="62"/>
      <c r="F26" s="77"/>
      <c r="G26" s="2"/>
    </row>
    <row r="27" spans="1:7" x14ac:dyDescent="0.25">
      <c r="A27" s="2"/>
      <c r="B27" s="2"/>
      <c r="C27" s="2"/>
      <c r="D27" s="2"/>
      <c r="E27" s="62"/>
      <c r="F27" s="77"/>
      <c r="G27" s="2"/>
    </row>
    <row r="28" spans="1:7" x14ac:dyDescent="0.25">
      <c r="A28" s="2"/>
      <c r="B28" s="2"/>
      <c r="C28" s="2"/>
      <c r="D28" s="2"/>
      <c r="E28" s="62"/>
      <c r="F28" s="77"/>
      <c r="G28" s="2"/>
    </row>
    <row r="29" spans="1:7" x14ac:dyDescent="0.25">
      <c r="A29" s="2"/>
      <c r="B29" s="2"/>
      <c r="C29" s="2"/>
      <c r="D29" s="2"/>
      <c r="E29" s="62"/>
      <c r="F29" s="77"/>
      <c r="G29" s="2"/>
    </row>
    <row r="30" spans="1:7" x14ac:dyDescent="0.25">
      <c r="A30" s="2"/>
      <c r="B30" s="2"/>
      <c r="C30" s="2"/>
      <c r="D30" s="2"/>
      <c r="E30" s="62"/>
      <c r="F30" s="77"/>
      <c r="G30" s="2"/>
    </row>
    <row r="31" spans="1:7" x14ac:dyDescent="0.25">
      <c r="A31" s="2"/>
      <c r="B31" s="2"/>
      <c r="C31" s="2"/>
      <c r="D31" s="2"/>
      <c r="E31" s="62"/>
      <c r="F31" s="77"/>
      <c r="G31" s="2"/>
    </row>
    <row r="32" spans="1:7" x14ac:dyDescent="0.25">
      <c r="A32" s="2"/>
      <c r="B32" s="2"/>
      <c r="C32" s="2"/>
      <c r="D32" s="2"/>
      <c r="E32" s="62"/>
      <c r="F32" s="77"/>
      <c r="G32" s="2"/>
    </row>
    <row r="33" spans="1:7" x14ac:dyDescent="0.25">
      <c r="A33" s="2"/>
      <c r="B33" s="2"/>
      <c r="C33" s="2"/>
      <c r="D33" s="2"/>
      <c r="E33" s="62"/>
      <c r="F33" s="77"/>
      <c r="G33" s="2"/>
    </row>
    <row r="34" spans="1:7" x14ac:dyDescent="0.25">
      <c r="A34" s="2"/>
      <c r="B34" s="2"/>
      <c r="C34" s="2"/>
      <c r="D34" s="2"/>
      <c r="E34" s="62"/>
      <c r="F34" s="77"/>
      <c r="G34" s="2"/>
    </row>
    <row r="35" spans="1:7" x14ac:dyDescent="0.25">
      <c r="A35" s="2"/>
      <c r="B35" s="2"/>
      <c r="C35" s="2"/>
      <c r="D35" s="2"/>
      <c r="E35" s="62"/>
      <c r="F35" s="77"/>
      <c r="G35" s="2"/>
    </row>
    <row r="36" spans="1:7" x14ac:dyDescent="0.25">
      <c r="A36" s="2"/>
      <c r="B36" s="2"/>
      <c r="C36" s="2"/>
      <c r="D36" s="2"/>
      <c r="E36" s="62"/>
      <c r="F36" s="77"/>
      <c r="G36" s="2"/>
    </row>
    <row r="37" spans="1:7" x14ac:dyDescent="0.25">
      <c r="A37" s="2"/>
      <c r="B37" s="2"/>
      <c r="C37" s="2"/>
      <c r="D37" s="2"/>
      <c r="E37" s="62"/>
      <c r="F37" s="77"/>
      <c r="G37" s="2"/>
    </row>
    <row r="38" spans="1:7" x14ac:dyDescent="0.25">
      <c r="A38" s="2"/>
      <c r="B38" s="2"/>
      <c r="C38" s="2"/>
      <c r="D38" s="2"/>
      <c r="E38" s="62"/>
      <c r="F38" s="77"/>
      <c r="G38" s="2"/>
    </row>
    <row r="39" spans="1:7" x14ac:dyDescent="0.25">
      <c r="A39" s="2"/>
      <c r="B39" s="2"/>
      <c r="C39" s="2"/>
      <c r="D39" s="2"/>
      <c r="E39" s="62"/>
      <c r="F39" s="77"/>
      <c r="G39" s="2"/>
    </row>
    <row r="40" spans="1:7" x14ac:dyDescent="0.25">
      <c r="A40" s="2"/>
      <c r="B40" s="2"/>
      <c r="C40" s="2"/>
      <c r="D40" s="2"/>
      <c r="E40" s="62"/>
      <c r="F40" s="77"/>
      <c r="G40" s="2"/>
    </row>
    <row r="41" spans="1:7" x14ac:dyDescent="0.25">
      <c r="A41" s="2"/>
      <c r="B41" s="2"/>
      <c r="C41" s="2"/>
      <c r="D41" s="2"/>
      <c r="E41" s="62"/>
      <c r="F41" s="77"/>
      <c r="G41" s="2"/>
    </row>
    <row r="42" spans="1:7" x14ac:dyDescent="0.25">
      <c r="A42" s="2"/>
      <c r="B42" s="2"/>
      <c r="C42" s="2"/>
      <c r="D42" s="2"/>
      <c r="E42" s="62"/>
      <c r="F42" s="77"/>
      <c r="G42" s="2"/>
    </row>
    <row r="43" spans="1:7" x14ac:dyDescent="0.25">
      <c r="A43" s="2"/>
      <c r="B43" s="2"/>
      <c r="C43" s="2"/>
      <c r="D43" s="2"/>
      <c r="E43" s="62"/>
      <c r="F43" s="77"/>
      <c r="G43" s="2"/>
    </row>
    <row r="44" spans="1:7" x14ac:dyDescent="0.25">
      <c r="A44" s="2"/>
      <c r="B44" s="2"/>
      <c r="C44" s="2"/>
      <c r="D44" s="2"/>
      <c r="E44" s="62"/>
      <c r="F44" s="77"/>
      <c r="G44" s="2"/>
    </row>
    <row r="45" spans="1:7" x14ac:dyDescent="0.25">
      <c r="A45" s="2"/>
      <c r="B45" s="2"/>
      <c r="C45" s="2"/>
      <c r="D45" s="2"/>
      <c r="E45" s="62"/>
      <c r="F45" s="77"/>
      <c r="G45" s="2"/>
    </row>
    <row r="46" spans="1:7" x14ac:dyDescent="0.25">
      <c r="A46" s="2"/>
      <c r="B46" s="2"/>
      <c r="C46" s="2"/>
      <c r="D46" s="2"/>
      <c r="E46" s="62"/>
      <c r="F46" s="77"/>
      <c r="G46" s="2"/>
    </row>
    <row r="47" spans="1:7" x14ac:dyDescent="0.25">
      <c r="A47" s="2"/>
      <c r="B47" s="2"/>
      <c r="C47" s="2"/>
      <c r="D47" s="2"/>
      <c r="E47" s="62"/>
      <c r="F47" s="77"/>
      <c r="G47" s="2"/>
    </row>
    <row r="48" spans="1:7" x14ac:dyDescent="0.25">
      <c r="A48" s="2"/>
      <c r="B48" s="2"/>
      <c r="C48" s="2"/>
      <c r="D48" s="2"/>
      <c r="E48" s="62"/>
      <c r="F48" s="77"/>
      <c r="G48" s="2"/>
    </row>
    <row r="49" spans="1:7" x14ac:dyDescent="0.25">
      <c r="A49" s="2"/>
      <c r="B49" s="2"/>
      <c r="C49" s="2"/>
      <c r="D49" s="2"/>
      <c r="E49" s="62"/>
      <c r="F49" s="77"/>
      <c r="G49" s="2"/>
    </row>
    <row r="50" spans="1:7" x14ac:dyDescent="0.25">
      <c r="A50" s="2"/>
      <c r="B50" s="2"/>
      <c r="C50" s="2"/>
      <c r="D50" s="2"/>
      <c r="E50" s="62"/>
      <c r="F50" s="77"/>
      <c r="G50" s="2"/>
    </row>
    <row r="51" spans="1:7" x14ac:dyDescent="0.25">
      <c r="A51" s="2"/>
      <c r="B51" s="2"/>
      <c r="C51" s="2"/>
      <c r="D51" s="2"/>
      <c r="E51" s="62"/>
      <c r="F51" s="77"/>
      <c r="G51" s="2"/>
    </row>
    <row r="52" spans="1:7" x14ac:dyDescent="0.25">
      <c r="A52" s="2"/>
      <c r="B52" s="2"/>
      <c r="C52" s="2"/>
      <c r="D52" s="2"/>
      <c r="E52" s="62"/>
      <c r="F52" s="77"/>
      <c r="G52" s="2"/>
    </row>
    <row r="53" spans="1:7" x14ac:dyDescent="0.25">
      <c r="A53" s="2"/>
      <c r="B53" s="2"/>
      <c r="C53" s="2"/>
      <c r="D53" s="2"/>
      <c r="E53" s="62"/>
      <c r="F53" s="77"/>
      <c r="G53" s="2"/>
    </row>
    <row r="54" spans="1:7" x14ac:dyDescent="0.25">
      <c r="A54" s="2"/>
      <c r="B54" s="2"/>
      <c r="C54" s="2"/>
      <c r="D54" s="2"/>
      <c r="E54" s="62"/>
      <c r="F54" s="77"/>
      <c r="G54" s="2"/>
    </row>
    <row r="55" spans="1:7" x14ac:dyDescent="0.25">
      <c r="A55" s="2"/>
      <c r="B55" s="2"/>
      <c r="C55" s="2"/>
      <c r="D55" s="2"/>
      <c r="E55" s="62"/>
      <c r="F55" s="77"/>
      <c r="G55" s="2"/>
    </row>
    <row r="56" spans="1:7" x14ac:dyDescent="0.25">
      <c r="A56" s="2"/>
      <c r="B56" s="2"/>
      <c r="C56" s="2"/>
      <c r="D56" s="2"/>
      <c r="E56" s="62"/>
      <c r="F56" s="77"/>
      <c r="G56" s="2"/>
    </row>
    <row r="57" spans="1:7" x14ac:dyDescent="0.25">
      <c r="A57" s="2"/>
      <c r="B57" s="2"/>
      <c r="C57" s="2"/>
      <c r="D57" s="2"/>
      <c r="E57" s="62"/>
      <c r="F57" s="77"/>
      <c r="G57" s="2"/>
    </row>
    <row r="58" spans="1:7" x14ac:dyDescent="0.25">
      <c r="A58" s="2"/>
      <c r="B58" s="2"/>
      <c r="C58" s="2"/>
      <c r="D58" s="2"/>
      <c r="E58" s="62"/>
      <c r="F58" s="77"/>
      <c r="G58" s="2"/>
    </row>
    <row r="59" spans="1:7" x14ac:dyDescent="0.25">
      <c r="A59" s="2"/>
      <c r="B59" s="2"/>
      <c r="C59" s="2"/>
      <c r="D59" s="2"/>
      <c r="E59" s="62"/>
      <c r="F59" s="77"/>
      <c r="G59" s="2"/>
    </row>
    <row r="60" spans="1:7" x14ac:dyDescent="0.25">
      <c r="A60" s="2"/>
      <c r="B60" s="2"/>
      <c r="C60" s="2"/>
      <c r="D60" s="2"/>
      <c r="E60" s="62"/>
      <c r="F60" s="77"/>
      <c r="G60" s="2"/>
    </row>
    <row r="61" spans="1:7" x14ac:dyDescent="0.25">
      <c r="A61" s="2"/>
      <c r="B61" s="2"/>
      <c r="C61" s="2"/>
      <c r="D61" s="2"/>
      <c r="E61" s="62"/>
      <c r="F61" s="77"/>
      <c r="G61" s="2"/>
    </row>
    <row r="62" spans="1:7" x14ac:dyDescent="0.25">
      <c r="A62" s="2"/>
      <c r="B62" s="2"/>
      <c r="C62" s="2"/>
      <c r="D62" s="2"/>
      <c r="E62" s="62"/>
      <c r="F62" s="77"/>
      <c r="G62" s="2"/>
    </row>
    <row r="63" spans="1:7" x14ac:dyDescent="0.25">
      <c r="A63" s="2"/>
      <c r="B63" s="2"/>
      <c r="C63" s="2"/>
      <c r="D63" s="2"/>
      <c r="E63" s="62"/>
      <c r="F63" s="77"/>
      <c r="G63" s="2"/>
    </row>
    <row r="64" spans="1:7" x14ac:dyDescent="0.25">
      <c r="A64" s="2"/>
      <c r="B64" s="2"/>
      <c r="C64" s="2"/>
      <c r="D64" s="2"/>
      <c r="E64" s="62"/>
      <c r="F64" s="77"/>
      <c r="G64" s="2"/>
    </row>
    <row r="65" spans="1:7" x14ac:dyDescent="0.25">
      <c r="A65" s="2"/>
      <c r="B65" s="2"/>
      <c r="C65" s="2"/>
      <c r="D65" s="2"/>
      <c r="E65" s="62"/>
      <c r="F65" s="77"/>
      <c r="G65" s="2"/>
    </row>
    <row r="66" spans="1:7" x14ac:dyDescent="0.25">
      <c r="A66" s="2"/>
      <c r="B66" s="2"/>
      <c r="C66" s="2"/>
      <c r="D66" s="2"/>
      <c r="E66" s="62"/>
      <c r="F66" s="77"/>
      <c r="G66" s="2"/>
    </row>
    <row r="67" spans="1:7" x14ac:dyDescent="0.25">
      <c r="A67" s="2"/>
      <c r="B67" s="2"/>
      <c r="C67" s="2"/>
      <c r="D67" s="2"/>
      <c r="E67" s="62"/>
      <c r="F67" s="77"/>
      <c r="G67" s="2"/>
    </row>
    <row r="68" spans="1:7" x14ac:dyDescent="0.25">
      <c r="A68" s="2"/>
      <c r="B68" s="2"/>
      <c r="C68" s="2"/>
      <c r="D68" s="2"/>
      <c r="E68" s="62"/>
      <c r="F68" s="77"/>
      <c r="G68" s="2"/>
    </row>
    <row r="69" spans="1:7" x14ac:dyDescent="0.25">
      <c r="A69" s="2"/>
      <c r="B69" s="2"/>
      <c r="C69" s="2"/>
      <c r="D69" s="2"/>
      <c r="E69" s="62"/>
      <c r="F69" s="77"/>
      <c r="G69" s="2"/>
    </row>
    <row r="70" spans="1:7" x14ac:dyDescent="0.25">
      <c r="A70" s="2"/>
      <c r="B70" s="2"/>
      <c r="C70" s="2"/>
      <c r="D70" s="2"/>
      <c r="E70" s="62"/>
      <c r="F70" s="77"/>
      <c r="G70" s="2"/>
    </row>
    <row r="71" spans="1:7" x14ac:dyDescent="0.25">
      <c r="A71" s="2"/>
      <c r="B71" s="2"/>
      <c r="C71" s="2"/>
      <c r="D71" s="2"/>
      <c r="E71" s="62"/>
      <c r="F71" s="77"/>
      <c r="G71" s="2"/>
    </row>
    <row r="72" spans="1:7" x14ac:dyDescent="0.25">
      <c r="A72" s="2"/>
      <c r="B72" s="2"/>
      <c r="C72" s="2"/>
      <c r="D72" s="2"/>
      <c r="E72" s="62"/>
      <c r="F72" s="77"/>
      <c r="G72" s="2"/>
    </row>
    <row r="73" spans="1:7" x14ac:dyDescent="0.25">
      <c r="A73" s="2"/>
      <c r="B73" s="2"/>
      <c r="C73" s="2"/>
      <c r="D73" s="2"/>
      <c r="E73" s="62"/>
      <c r="F73" s="77"/>
      <c r="G73" s="2"/>
    </row>
    <row r="74" spans="1:7" x14ac:dyDescent="0.25">
      <c r="A74" s="2"/>
      <c r="B74" s="2"/>
      <c r="C74" s="2"/>
      <c r="D74" s="2"/>
      <c r="E74" s="62"/>
      <c r="F74" s="77"/>
      <c r="G74" s="2"/>
    </row>
    <row r="75" spans="1:7" x14ac:dyDescent="0.25">
      <c r="A75" s="2"/>
      <c r="B75" s="2"/>
      <c r="C75" s="2"/>
      <c r="D75" s="2"/>
      <c r="E75" s="62"/>
      <c r="F75" s="77"/>
      <c r="G75" s="2"/>
    </row>
    <row r="76" spans="1:7" x14ac:dyDescent="0.25">
      <c r="A76" s="2"/>
      <c r="B76" s="2"/>
      <c r="C76" s="2"/>
      <c r="D76" s="2"/>
      <c r="E76" s="62"/>
      <c r="F76" s="77"/>
      <c r="G76" s="2"/>
    </row>
    <row r="77" spans="1:7" x14ac:dyDescent="0.25">
      <c r="A77" s="2"/>
      <c r="B77" s="2"/>
      <c r="C77" s="2"/>
      <c r="D77" s="2"/>
      <c r="E77" s="62"/>
      <c r="F77" s="77"/>
      <c r="G77" s="2"/>
    </row>
    <row r="78" spans="1:7" x14ac:dyDescent="0.25">
      <c r="A78" s="2"/>
      <c r="B78" s="2"/>
      <c r="C78" s="2"/>
      <c r="D78" s="2"/>
      <c r="E78" s="62"/>
      <c r="F78" s="77"/>
      <c r="G78" s="2"/>
    </row>
    <row r="79" spans="1:7" x14ac:dyDescent="0.25">
      <c r="A79" s="2"/>
      <c r="B79" s="2"/>
      <c r="C79" s="2"/>
      <c r="D79" s="2"/>
      <c r="E79" s="62"/>
      <c r="F79" s="77"/>
      <c r="G79" s="2"/>
    </row>
    <row r="80" spans="1:7" x14ac:dyDescent="0.25">
      <c r="A80" s="2"/>
      <c r="B80" s="2"/>
      <c r="C80" s="2"/>
      <c r="D80" s="2"/>
      <c r="E80" s="62"/>
      <c r="F80" s="77"/>
      <c r="G80" s="2"/>
    </row>
    <row r="81" spans="1:7" x14ac:dyDescent="0.25">
      <c r="A81" s="2"/>
      <c r="B81" s="2"/>
      <c r="C81" s="2"/>
      <c r="D81" s="2"/>
      <c r="E81" s="62"/>
      <c r="F81" s="77"/>
      <c r="G81" s="2"/>
    </row>
    <row r="82" spans="1:7" x14ac:dyDescent="0.25">
      <c r="A82" s="2"/>
      <c r="B82" s="2"/>
      <c r="C82" s="2"/>
      <c r="D82" s="2"/>
      <c r="E82" s="62"/>
      <c r="F82" s="77"/>
      <c r="G82" s="2"/>
    </row>
    <row r="83" spans="1:7" x14ac:dyDescent="0.25">
      <c r="A83" s="2"/>
      <c r="B83" s="2"/>
      <c r="C83" s="2"/>
      <c r="D83" s="2"/>
      <c r="E83" s="62"/>
      <c r="F83" s="77"/>
      <c r="G83" s="2"/>
    </row>
    <row r="84" spans="1:7" x14ac:dyDescent="0.25">
      <c r="A84" s="2"/>
      <c r="B84" s="2"/>
      <c r="C84" s="2"/>
      <c r="D84" s="2"/>
      <c r="E84" s="62"/>
      <c r="F84" s="77"/>
      <c r="G84" s="2"/>
    </row>
    <row r="85" spans="1:7" x14ac:dyDescent="0.25">
      <c r="A85" s="2"/>
      <c r="B85" s="2"/>
      <c r="C85" s="2"/>
      <c r="D85" s="2"/>
      <c r="E85" s="62"/>
      <c r="F85" s="77"/>
      <c r="G85" s="2"/>
    </row>
    <row r="86" spans="1:7" x14ac:dyDescent="0.25">
      <c r="A86" s="2"/>
      <c r="B86" s="2"/>
      <c r="C86" s="2"/>
      <c r="D86" s="2"/>
      <c r="E86" s="62"/>
      <c r="F86" s="77"/>
      <c r="G86" s="2"/>
    </row>
    <row r="87" spans="1:7" x14ac:dyDescent="0.25">
      <c r="A87" s="2"/>
      <c r="B87" s="2"/>
      <c r="C87" s="2"/>
      <c r="D87" s="2"/>
      <c r="E87" s="62"/>
      <c r="F87" s="77"/>
      <c r="G87" s="2"/>
    </row>
    <row r="88" spans="1:7" x14ac:dyDescent="0.25">
      <c r="A88" s="2"/>
      <c r="B88" s="2"/>
      <c r="C88" s="2"/>
      <c r="D88" s="2"/>
      <c r="E88" s="62"/>
      <c r="F88" s="77"/>
      <c r="G88" s="2"/>
    </row>
    <row r="89" spans="1:7" x14ac:dyDescent="0.25">
      <c r="A89" s="2"/>
      <c r="B89" s="2"/>
      <c r="C89" s="2"/>
      <c r="D89" s="2"/>
      <c r="E89" s="62"/>
      <c r="F89" s="77"/>
      <c r="G89" s="2"/>
    </row>
    <row r="90" spans="1:7" x14ac:dyDescent="0.25">
      <c r="A90" s="2"/>
      <c r="B90" s="2"/>
      <c r="C90" s="2"/>
      <c r="D90" s="2"/>
      <c r="E90" s="62"/>
      <c r="F90" s="77"/>
      <c r="G90" s="2"/>
    </row>
    <row r="91" spans="1:7" x14ac:dyDescent="0.25">
      <c r="A91" s="2"/>
      <c r="B91" s="2"/>
      <c r="C91" s="2"/>
      <c r="D91" s="2"/>
      <c r="E91" s="62"/>
      <c r="F91" s="77"/>
      <c r="G91" s="2"/>
    </row>
    <row r="92" spans="1:7" x14ac:dyDescent="0.25">
      <c r="A92" s="2"/>
      <c r="B92" s="2"/>
      <c r="C92" s="2"/>
      <c r="D92" s="2"/>
      <c r="E92" s="62"/>
      <c r="F92" s="77"/>
      <c r="G92" s="2"/>
    </row>
    <row r="93" spans="1:7" x14ac:dyDescent="0.25">
      <c r="A93" s="2"/>
      <c r="B93" s="2"/>
      <c r="C93" s="2"/>
      <c r="D93" s="2"/>
      <c r="E93" s="62"/>
      <c r="F93" s="77"/>
      <c r="G93" s="2"/>
    </row>
    <row r="94" spans="1:7" x14ac:dyDescent="0.25">
      <c r="A94" s="2"/>
      <c r="B94" s="2"/>
      <c r="C94" s="2"/>
      <c r="D94" s="2"/>
      <c r="E94" s="62"/>
      <c r="F94" s="77"/>
      <c r="G94" s="2"/>
    </row>
    <row r="95" spans="1:7" x14ac:dyDescent="0.25">
      <c r="A95" s="2"/>
      <c r="B95" s="2"/>
      <c r="C95" s="2"/>
      <c r="D95" s="2"/>
      <c r="E95" s="62"/>
      <c r="F95" s="77"/>
      <c r="G95" s="2"/>
    </row>
    <row r="96" spans="1:7" x14ac:dyDescent="0.25">
      <c r="A96" s="2"/>
      <c r="B96" s="2"/>
      <c r="C96" s="2"/>
      <c r="D96" s="2"/>
      <c r="E96" s="62"/>
      <c r="F96" s="77"/>
      <c r="G96" s="2"/>
    </row>
    <row r="97" spans="1:7" x14ac:dyDescent="0.25">
      <c r="A97" s="2"/>
      <c r="B97" s="2"/>
      <c r="C97" s="2"/>
      <c r="D97" s="2"/>
      <c r="E97" s="62"/>
      <c r="F97" s="77"/>
      <c r="G97" s="2"/>
    </row>
    <row r="98" spans="1:7" x14ac:dyDescent="0.25">
      <c r="A98" s="2"/>
      <c r="B98" s="2"/>
      <c r="C98" s="2"/>
      <c r="D98" s="2"/>
      <c r="E98" s="62"/>
      <c r="F98" s="77"/>
      <c r="G98" s="2"/>
    </row>
    <row r="99" spans="1:7" x14ac:dyDescent="0.25">
      <c r="A99" s="2"/>
      <c r="B99" s="2"/>
      <c r="C99" s="2"/>
      <c r="D99" s="2"/>
      <c r="E99" s="62"/>
      <c r="F99" s="77"/>
      <c r="G99" s="2"/>
    </row>
    <row r="100" spans="1:7" x14ac:dyDescent="0.25">
      <c r="A100" s="2"/>
      <c r="B100" s="2"/>
      <c r="C100" s="2"/>
      <c r="D100" s="2"/>
      <c r="E100" s="62"/>
      <c r="F100" s="77"/>
      <c r="G100" s="2"/>
    </row>
    <row r="101" spans="1:7" x14ac:dyDescent="0.25">
      <c r="A101" s="2"/>
      <c r="B101" s="2"/>
      <c r="C101" s="2"/>
      <c r="D101" s="2"/>
      <c r="E101" s="62"/>
      <c r="F101" s="77"/>
      <c r="G101" s="2"/>
    </row>
    <row r="102" spans="1:7" x14ac:dyDescent="0.25">
      <c r="A102" s="2"/>
      <c r="B102" s="2"/>
      <c r="C102" s="2"/>
      <c r="D102" s="2"/>
      <c r="E102" s="62"/>
      <c r="F102" s="77"/>
      <c r="G102" s="2"/>
    </row>
    <row r="103" spans="1:7" x14ac:dyDescent="0.25">
      <c r="A103" s="2"/>
      <c r="B103" s="2"/>
      <c r="C103" s="2"/>
      <c r="D103" s="2"/>
      <c r="E103" s="62"/>
      <c r="F103" s="77"/>
      <c r="G103" s="2"/>
    </row>
    <row r="104" spans="1:7" x14ac:dyDescent="0.25">
      <c r="A104" s="2"/>
      <c r="B104" s="2"/>
      <c r="C104" s="2"/>
      <c r="D104" s="2"/>
      <c r="E104" s="62"/>
      <c r="F104" s="77"/>
      <c r="G104" s="2"/>
    </row>
    <row r="105" spans="1:7" x14ac:dyDescent="0.25">
      <c r="A105" s="2"/>
      <c r="B105" s="2"/>
      <c r="C105" s="2"/>
      <c r="D105" s="2"/>
      <c r="E105" s="62"/>
      <c r="F105" s="77"/>
      <c r="G105" s="2"/>
    </row>
    <row r="106" spans="1:7" x14ac:dyDescent="0.25">
      <c r="A106" s="2"/>
      <c r="B106" s="2"/>
      <c r="C106" s="2"/>
      <c r="D106" s="2"/>
      <c r="E106" s="62"/>
      <c r="F106" s="77"/>
      <c r="G106" s="2"/>
    </row>
    <row r="107" spans="1:7" x14ac:dyDescent="0.25">
      <c r="A107" s="2"/>
      <c r="B107" s="2"/>
      <c r="C107" s="2"/>
      <c r="D107" s="2"/>
      <c r="E107" s="62"/>
      <c r="F107" s="77"/>
      <c r="G107" s="2"/>
    </row>
    <row r="108" spans="1:7" x14ac:dyDescent="0.25">
      <c r="A108" s="2"/>
      <c r="B108" s="2"/>
      <c r="C108" s="2"/>
      <c r="D108" s="2"/>
      <c r="E108" s="62"/>
      <c r="F108" s="77"/>
      <c r="G108" s="2"/>
    </row>
    <row r="109" spans="1:7" x14ac:dyDescent="0.25">
      <c r="A109" s="2"/>
      <c r="B109" s="2"/>
      <c r="C109" s="2"/>
      <c r="D109" s="2"/>
      <c r="E109" s="62"/>
      <c r="F109" s="77"/>
      <c r="G109" s="2"/>
    </row>
    <row r="110" spans="1:7" x14ac:dyDescent="0.25">
      <c r="A110" s="2"/>
      <c r="B110" s="2"/>
      <c r="C110" s="2"/>
      <c r="D110" s="2"/>
      <c r="E110" s="62"/>
      <c r="F110" s="77"/>
      <c r="G110" s="2"/>
    </row>
    <row r="111" spans="1:7" x14ac:dyDescent="0.25">
      <c r="A111" s="2"/>
      <c r="B111" s="2"/>
      <c r="C111" s="2"/>
      <c r="D111" s="2"/>
      <c r="E111" s="62"/>
      <c r="F111" s="77"/>
      <c r="G111" s="2"/>
    </row>
    <row r="112" spans="1:7" x14ac:dyDescent="0.25">
      <c r="A112" s="2"/>
      <c r="B112" s="2"/>
      <c r="C112" s="2"/>
      <c r="D112" s="2"/>
      <c r="E112" s="62"/>
      <c r="F112" s="77"/>
      <c r="G112" s="2"/>
    </row>
    <row r="113" spans="1:7" x14ac:dyDescent="0.25">
      <c r="A113" s="2"/>
      <c r="B113" s="2"/>
      <c r="C113" s="2"/>
      <c r="D113" s="2"/>
      <c r="E113" s="62"/>
      <c r="F113" s="77"/>
      <c r="G113" s="2"/>
    </row>
    <row r="114" spans="1:7" x14ac:dyDescent="0.25">
      <c r="A114" s="2"/>
      <c r="B114" s="2"/>
      <c r="C114" s="2"/>
      <c r="D114" s="2"/>
      <c r="E114" s="62"/>
      <c r="F114" s="77"/>
      <c r="G114" s="2"/>
    </row>
    <row r="115" spans="1:7" x14ac:dyDescent="0.25">
      <c r="A115" s="2"/>
      <c r="B115" s="2"/>
      <c r="C115" s="2"/>
      <c r="D115" s="2"/>
      <c r="E115" s="62"/>
      <c r="F115" s="77"/>
      <c r="G115" s="2"/>
    </row>
    <row r="116" spans="1:7" x14ac:dyDescent="0.25">
      <c r="A116" s="2"/>
      <c r="B116" s="2"/>
      <c r="C116" s="2"/>
      <c r="D116" s="2"/>
      <c r="E116" s="62"/>
      <c r="F116" s="77"/>
      <c r="G116" s="2"/>
    </row>
    <row r="117" spans="1:7" x14ac:dyDescent="0.25">
      <c r="A117" s="2"/>
      <c r="B117" s="2"/>
      <c r="C117" s="2"/>
      <c r="D117" s="2"/>
      <c r="E117" s="62"/>
      <c r="F117" s="77"/>
      <c r="G117" s="2"/>
    </row>
    <row r="118" spans="1:7" x14ac:dyDescent="0.25">
      <c r="A118" s="2"/>
      <c r="B118" s="2"/>
      <c r="C118" s="2"/>
      <c r="D118" s="2"/>
      <c r="E118" s="62"/>
      <c r="F118" s="77"/>
      <c r="G118" s="2"/>
    </row>
    <row r="119" spans="1:7" x14ac:dyDescent="0.25">
      <c r="A119" s="2"/>
      <c r="B119" s="2"/>
      <c r="C119" s="2"/>
      <c r="D119" s="2"/>
      <c r="E119" s="62"/>
      <c r="F119" s="77"/>
      <c r="G119" s="2"/>
    </row>
    <row r="120" spans="1:7" x14ac:dyDescent="0.25">
      <c r="A120" s="2"/>
      <c r="B120" s="2"/>
      <c r="C120" s="2"/>
      <c r="D120" s="2"/>
      <c r="E120" s="62"/>
      <c r="F120" s="77"/>
      <c r="G120" s="2"/>
    </row>
    <row r="121" spans="1:7" x14ac:dyDescent="0.25">
      <c r="A121" s="2"/>
      <c r="B121" s="2"/>
      <c r="C121" s="2"/>
      <c r="D121" s="2"/>
      <c r="E121" s="62"/>
      <c r="F121" s="77"/>
      <c r="G121" s="2"/>
    </row>
    <row r="122" spans="1:7" x14ac:dyDescent="0.25">
      <c r="A122" s="2"/>
      <c r="B122" s="2"/>
      <c r="C122" s="2"/>
      <c r="D122" s="2"/>
      <c r="E122" s="62"/>
      <c r="F122" s="77"/>
      <c r="G122" s="2"/>
    </row>
    <row r="123" spans="1:7" x14ac:dyDescent="0.25">
      <c r="A123" s="2"/>
      <c r="B123" s="2"/>
      <c r="C123" s="2"/>
      <c r="D123" s="2"/>
      <c r="E123" s="62"/>
      <c r="F123" s="77"/>
      <c r="G123" s="2"/>
    </row>
    <row r="124" spans="1:7" x14ac:dyDescent="0.25">
      <c r="A124" s="2"/>
      <c r="B124" s="2"/>
      <c r="C124" s="2"/>
      <c r="D124" s="2"/>
      <c r="E124" s="62"/>
      <c r="F124" s="77"/>
      <c r="G124" s="2"/>
    </row>
    <row r="125" spans="1:7" x14ac:dyDescent="0.25">
      <c r="A125" s="2"/>
      <c r="B125" s="2"/>
      <c r="C125" s="2"/>
      <c r="D125" s="2"/>
      <c r="E125" s="62"/>
      <c r="F125" s="77"/>
      <c r="G125" s="2"/>
    </row>
    <row r="126" spans="1:7" x14ac:dyDescent="0.25">
      <c r="A126" s="2"/>
      <c r="B126" s="2"/>
      <c r="C126" s="2"/>
      <c r="D126" s="2"/>
      <c r="E126" s="62"/>
      <c r="F126" s="77"/>
      <c r="G126" s="2"/>
    </row>
    <row r="127" spans="1:7" x14ac:dyDescent="0.25">
      <c r="A127" s="2"/>
      <c r="B127" s="2"/>
      <c r="C127" s="2"/>
      <c r="D127" s="2"/>
      <c r="E127" s="62"/>
      <c r="F127" s="77"/>
      <c r="G127" s="2"/>
    </row>
    <row r="128" spans="1:7" x14ac:dyDescent="0.25">
      <c r="A128" s="2"/>
      <c r="B128" s="2"/>
      <c r="C128" s="2"/>
      <c r="D128" s="2"/>
      <c r="E128" s="62"/>
      <c r="F128" s="77"/>
      <c r="G128" s="2"/>
    </row>
    <row r="129" spans="1:7" x14ac:dyDescent="0.25">
      <c r="A129" s="2"/>
      <c r="B129" s="2"/>
      <c r="C129" s="2"/>
      <c r="D129" s="2"/>
      <c r="E129" s="62"/>
      <c r="F129" s="77"/>
      <c r="G129" s="2"/>
    </row>
    <row r="130" spans="1:7" x14ac:dyDescent="0.25">
      <c r="A130" s="2"/>
      <c r="B130" s="2"/>
      <c r="C130" s="2"/>
      <c r="D130" s="2"/>
      <c r="E130" s="62"/>
      <c r="F130" s="77"/>
      <c r="G130" s="2"/>
    </row>
    <row r="131" spans="1:7" x14ac:dyDescent="0.25">
      <c r="A131" s="2"/>
      <c r="B131" s="2"/>
      <c r="C131" s="2"/>
      <c r="D131" s="2"/>
      <c r="E131" s="62"/>
      <c r="F131" s="77"/>
      <c r="G131" s="2"/>
    </row>
    <row r="132" spans="1:7" x14ac:dyDescent="0.25">
      <c r="A132" s="2"/>
      <c r="B132" s="2"/>
      <c r="C132" s="2"/>
      <c r="D132" s="2"/>
      <c r="E132" s="62"/>
      <c r="F132" s="77"/>
      <c r="G132" s="2"/>
    </row>
    <row r="133" spans="1:7" x14ac:dyDescent="0.25">
      <c r="A133" s="2"/>
      <c r="B133" s="2"/>
      <c r="C133" s="2"/>
      <c r="D133" s="2"/>
      <c r="E133" s="62"/>
      <c r="F133" s="77"/>
      <c r="G133" s="2"/>
    </row>
    <row r="134" spans="1:7" x14ac:dyDescent="0.25">
      <c r="A134" s="2"/>
      <c r="B134" s="2"/>
      <c r="C134" s="2"/>
      <c r="D134" s="2"/>
      <c r="E134" s="62"/>
      <c r="F134" s="77"/>
      <c r="G134" s="2"/>
    </row>
    <row r="135" spans="1:7" x14ac:dyDescent="0.25">
      <c r="A135" s="2"/>
      <c r="B135" s="2"/>
      <c r="C135" s="2"/>
      <c r="D135" s="2"/>
      <c r="E135" s="62"/>
      <c r="F135" s="77"/>
      <c r="G135" s="2"/>
    </row>
    <row r="136" spans="1:7" x14ac:dyDescent="0.25">
      <c r="A136" s="2"/>
      <c r="B136" s="2"/>
      <c r="C136" s="2"/>
      <c r="D136" s="2"/>
      <c r="E136" s="62"/>
      <c r="F136" s="77"/>
      <c r="G136" s="2"/>
    </row>
    <row r="137" spans="1:7" x14ac:dyDescent="0.25">
      <c r="A137" s="2"/>
      <c r="B137" s="2"/>
      <c r="C137" s="2"/>
      <c r="D137" s="2"/>
      <c r="E137" s="62"/>
      <c r="F137" s="77"/>
      <c r="G137" s="2"/>
    </row>
    <row r="138" spans="1:7" x14ac:dyDescent="0.25">
      <c r="A138" s="2"/>
      <c r="B138" s="2"/>
      <c r="C138" s="2"/>
      <c r="D138" s="2"/>
      <c r="E138" s="62"/>
      <c r="F138" s="77"/>
      <c r="G138" s="2"/>
    </row>
    <row r="139" spans="1:7" x14ac:dyDescent="0.25">
      <c r="A139" s="2"/>
      <c r="B139" s="2"/>
      <c r="C139" s="2"/>
      <c r="D139" s="2"/>
      <c r="E139" s="62"/>
      <c r="F139" s="77"/>
      <c r="G139" s="2"/>
    </row>
    <row r="140" spans="1:7" x14ac:dyDescent="0.25">
      <c r="A140" s="2"/>
      <c r="B140" s="2"/>
      <c r="C140" s="2"/>
      <c r="D140" s="2"/>
      <c r="E140" s="62"/>
      <c r="F140" s="77"/>
      <c r="G140" s="2"/>
    </row>
    <row r="141" spans="1:7" x14ac:dyDescent="0.25">
      <c r="A141" s="2"/>
      <c r="B141" s="2"/>
      <c r="C141" s="2"/>
      <c r="D141" s="2"/>
      <c r="E141" s="62"/>
      <c r="F141" s="77"/>
      <c r="G141" s="2"/>
    </row>
    <row r="142" spans="1:7" x14ac:dyDescent="0.25">
      <c r="A142" s="2"/>
      <c r="B142" s="2"/>
      <c r="C142" s="2"/>
      <c r="D142" s="2"/>
      <c r="E142" s="62"/>
      <c r="F142" s="77"/>
      <c r="G142" s="2"/>
    </row>
    <row r="143" spans="1:7" x14ac:dyDescent="0.25">
      <c r="A143" s="2"/>
      <c r="B143" s="2"/>
      <c r="C143" s="2"/>
      <c r="D143" s="2"/>
      <c r="E143" s="62"/>
      <c r="F143" s="77"/>
      <c r="G143" s="2"/>
    </row>
    <row r="144" spans="1:7" x14ac:dyDescent="0.25">
      <c r="A144" s="2"/>
      <c r="B144" s="2"/>
      <c r="C144" s="2"/>
      <c r="D144" s="2"/>
      <c r="E144" s="62"/>
      <c r="F144" s="77"/>
      <c r="G144" s="2"/>
    </row>
    <row r="145" spans="1:7" x14ac:dyDescent="0.25">
      <c r="A145" s="2"/>
      <c r="B145" s="2"/>
      <c r="C145" s="2"/>
      <c r="D145" s="2"/>
      <c r="E145" s="62"/>
      <c r="F145" s="77"/>
      <c r="G145" s="2"/>
    </row>
    <row r="146" spans="1:7" x14ac:dyDescent="0.25">
      <c r="A146" s="2"/>
      <c r="B146" s="2"/>
      <c r="C146" s="2"/>
      <c r="D146" s="2"/>
      <c r="E146" s="62"/>
      <c r="F146" s="77"/>
      <c r="G146" s="2"/>
    </row>
    <row r="147" spans="1:7" x14ac:dyDescent="0.25">
      <c r="A147" s="2"/>
      <c r="B147" s="2"/>
      <c r="C147" s="2"/>
      <c r="D147" s="2"/>
      <c r="E147" s="62"/>
      <c r="F147" s="77"/>
      <c r="G147" s="2"/>
    </row>
    <row r="148" spans="1:7" x14ac:dyDescent="0.25">
      <c r="A148" s="2"/>
      <c r="B148" s="2"/>
      <c r="C148" s="2"/>
      <c r="D148" s="2"/>
      <c r="E148" s="62"/>
      <c r="F148" s="77"/>
      <c r="G148" s="2"/>
    </row>
    <row r="149" spans="1:7" x14ac:dyDescent="0.25">
      <c r="A149" s="2"/>
      <c r="B149" s="2"/>
      <c r="C149" s="2"/>
      <c r="D149" s="2"/>
      <c r="E149" s="62"/>
      <c r="F149" s="77"/>
      <c r="G149" s="2"/>
    </row>
    <row r="150" spans="1:7" x14ac:dyDescent="0.25">
      <c r="A150" s="2"/>
      <c r="B150" s="2"/>
      <c r="C150" s="2"/>
      <c r="D150" s="2"/>
      <c r="E150" s="62"/>
      <c r="F150" s="77"/>
      <c r="G150" s="2"/>
    </row>
    <row r="151" spans="1:7" x14ac:dyDescent="0.25">
      <c r="A151" s="2"/>
      <c r="B151" s="2"/>
      <c r="C151" s="2"/>
      <c r="D151" s="2"/>
      <c r="E151" s="62"/>
      <c r="F151" s="77"/>
      <c r="G151" s="2"/>
    </row>
    <row r="152" spans="1:7" x14ac:dyDescent="0.25">
      <c r="A152" s="2"/>
      <c r="B152" s="2"/>
      <c r="C152" s="2"/>
      <c r="D152" s="2"/>
      <c r="E152" s="62"/>
      <c r="F152" s="77"/>
      <c r="G152" s="2"/>
    </row>
    <row r="153" spans="1:7" x14ac:dyDescent="0.25">
      <c r="A153" s="2"/>
      <c r="B153" s="2"/>
      <c r="C153" s="2"/>
      <c r="D153" s="2"/>
      <c r="E153" s="62"/>
      <c r="F153" s="77"/>
      <c r="G153" s="2"/>
    </row>
    <row r="154" spans="1:7" x14ac:dyDescent="0.25">
      <c r="A154" s="2"/>
      <c r="B154" s="2"/>
      <c r="C154" s="2"/>
      <c r="D154" s="2"/>
      <c r="E154" s="62"/>
      <c r="F154" s="77"/>
      <c r="G154" s="2"/>
    </row>
    <row r="155" spans="1:7" x14ac:dyDescent="0.25">
      <c r="A155" s="2"/>
      <c r="B155" s="2"/>
      <c r="C155" s="2"/>
      <c r="D155" s="2"/>
      <c r="E155" s="62"/>
      <c r="F155" s="77"/>
      <c r="G155" s="2"/>
    </row>
    <row r="156" spans="1:7" x14ac:dyDescent="0.25">
      <c r="A156" s="2"/>
      <c r="B156" s="2"/>
      <c r="C156" s="2"/>
      <c r="D156" s="2"/>
      <c r="E156" s="62"/>
      <c r="F156" s="77"/>
      <c r="G156" s="2"/>
    </row>
    <row r="157" spans="1:7" x14ac:dyDescent="0.25">
      <c r="A157" s="2"/>
      <c r="B157" s="2"/>
      <c r="C157" s="2"/>
      <c r="D157" s="2"/>
      <c r="E157" s="62"/>
      <c r="F157" s="77"/>
      <c r="G157" s="2"/>
    </row>
    <row r="158" spans="1:7" x14ac:dyDescent="0.25">
      <c r="A158" s="2"/>
      <c r="B158" s="2"/>
      <c r="C158" s="2"/>
      <c r="D158" s="2"/>
      <c r="E158" s="62"/>
      <c r="F158" s="77"/>
      <c r="G158" s="2"/>
    </row>
    <row r="159" spans="1:7" x14ac:dyDescent="0.25">
      <c r="A159" s="2"/>
      <c r="B159" s="2"/>
      <c r="C159" s="2"/>
      <c r="D159" s="2"/>
      <c r="E159" s="62"/>
      <c r="F159" s="77"/>
      <c r="G159" s="2"/>
    </row>
    <row r="160" spans="1:7" x14ac:dyDescent="0.25">
      <c r="A160" s="2"/>
      <c r="B160" s="2"/>
      <c r="C160" s="2"/>
      <c r="D160" s="2"/>
      <c r="E160" s="62"/>
      <c r="F160" s="77"/>
      <c r="G160" s="2"/>
    </row>
    <row r="161" spans="1:7" x14ac:dyDescent="0.25">
      <c r="A161" s="2"/>
      <c r="B161" s="2"/>
      <c r="C161" s="2"/>
      <c r="D161" s="2"/>
      <c r="E161" s="62"/>
      <c r="F161" s="77"/>
      <c r="G161" s="2"/>
    </row>
    <row r="162" spans="1:7" x14ac:dyDescent="0.25">
      <c r="A162" s="2"/>
      <c r="B162" s="2"/>
      <c r="C162" s="2"/>
      <c r="D162" s="2"/>
      <c r="E162" s="62"/>
      <c r="F162" s="77"/>
      <c r="G162" s="2"/>
    </row>
    <row r="163" spans="1:7" x14ac:dyDescent="0.25">
      <c r="A163" s="2"/>
      <c r="B163" s="2"/>
      <c r="C163" s="2"/>
      <c r="D163" s="2"/>
      <c r="E163" s="62"/>
      <c r="F163" s="77"/>
      <c r="G163" s="2"/>
    </row>
    <row r="164" spans="1:7" x14ac:dyDescent="0.25">
      <c r="A164" s="2"/>
      <c r="B164" s="2"/>
      <c r="C164" s="2"/>
      <c r="D164" s="2"/>
      <c r="E164" s="62"/>
      <c r="F164" s="77"/>
      <c r="G164" s="2"/>
    </row>
    <row r="165" spans="1:7" x14ac:dyDescent="0.25">
      <c r="A165" s="2"/>
      <c r="B165" s="2"/>
      <c r="C165" s="2"/>
      <c r="D165" s="2"/>
      <c r="E165" s="62"/>
      <c r="F165" s="77"/>
      <c r="G165" s="2"/>
    </row>
    <row r="166" spans="1:7" x14ac:dyDescent="0.25">
      <c r="A166" s="2"/>
      <c r="B166" s="2"/>
      <c r="C166" s="2"/>
      <c r="D166" s="2"/>
      <c r="E166" s="62"/>
      <c r="F166" s="77"/>
      <c r="G166" s="2"/>
    </row>
    <row r="167" spans="1:7" x14ac:dyDescent="0.25">
      <c r="A167" s="2"/>
      <c r="B167" s="2"/>
      <c r="C167" s="2"/>
      <c r="D167" s="2"/>
      <c r="E167" s="62"/>
      <c r="F167" s="77"/>
      <c r="G167" s="2"/>
    </row>
    <row r="168" spans="1:7" x14ac:dyDescent="0.25">
      <c r="A168" s="2"/>
      <c r="B168" s="2"/>
      <c r="C168" s="2"/>
      <c r="D168" s="2"/>
      <c r="E168" s="62"/>
      <c r="F168" s="77"/>
      <c r="G168" s="2"/>
    </row>
    <row r="169" spans="1:7" x14ac:dyDescent="0.25">
      <c r="A169" s="2"/>
      <c r="B169" s="2"/>
      <c r="C169" s="2"/>
      <c r="D169" s="2"/>
      <c r="E169" s="62"/>
      <c r="F169" s="77"/>
      <c r="G169" s="2"/>
    </row>
    <row r="170" spans="1:7" x14ac:dyDescent="0.25">
      <c r="A170" s="2"/>
      <c r="B170" s="2"/>
      <c r="C170" s="2"/>
      <c r="D170" s="2"/>
      <c r="E170" s="62"/>
      <c r="F170" s="77"/>
      <c r="G170" s="2"/>
    </row>
    <row r="171" spans="1:7" x14ac:dyDescent="0.25">
      <c r="A171" s="2"/>
      <c r="B171" s="2"/>
      <c r="C171" s="2"/>
      <c r="D171" s="2"/>
      <c r="E171" s="62"/>
      <c r="F171" s="77"/>
      <c r="G171" s="2"/>
    </row>
    <row r="172" spans="1:7" x14ac:dyDescent="0.25">
      <c r="A172" s="2"/>
      <c r="B172" s="2"/>
      <c r="C172" s="2"/>
      <c r="D172" s="2"/>
      <c r="E172" s="62"/>
      <c r="F172" s="77"/>
      <c r="G172" s="2"/>
    </row>
    <row r="173" spans="1:7" x14ac:dyDescent="0.25">
      <c r="A173" s="2"/>
      <c r="B173" s="2"/>
      <c r="C173" s="2"/>
      <c r="D173" s="2"/>
      <c r="E173" s="62"/>
      <c r="F173" s="77"/>
      <c r="G173" s="2"/>
    </row>
    <row r="174" spans="1:7" x14ac:dyDescent="0.25">
      <c r="A174" s="2"/>
      <c r="B174" s="2"/>
      <c r="C174" s="2"/>
      <c r="D174" s="2"/>
      <c r="E174" s="62"/>
      <c r="F174" s="77"/>
      <c r="G174" s="2"/>
    </row>
    <row r="175" spans="1:7" x14ac:dyDescent="0.25">
      <c r="A175" s="2"/>
      <c r="B175" s="2"/>
      <c r="C175" s="2"/>
      <c r="D175" s="2"/>
      <c r="E175" s="62"/>
      <c r="F175" s="77"/>
      <c r="G175" s="2"/>
    </row>
    <row r="176" spans="1:7" x14ac:dyDescent="0.25">
      <c r="A176" s="2"/>
      <c r="B176" s="2"/>
      <c r="C176" s="2"/>
      <c r="D176" s="2"/>
      <c r="E176" s="62"/>
      <c r="F176" s="77"/>
      <c r="G176" s="2"/>
    </row>
    <row r="177" spans="1:7" x14ac:dyDescent="0.25">
      <c r="A177" s="2"/>
      <c r="B177" s="2"/>
      <c r="C177" s="2"/>
      <c r="D177" s="2"/>
      <c r="E177" s="62"/>
      <c r="F177" s="77"/>
      <c r="G177" s="2"/>
    </row>
    <row r="178" spans="1:7" x14ac:dyDescent="0.25">
      <c r="A178" s="2"/>
      <c r="B178" s="2"/>
      <c r="C178" s="2"/>
      <c r="D178" s="2"/>
      <c r="E178" s="62"/>
      <c r="F178" s="77"/>
      <c r="G178" s="2"/>
    </row>
    <row r="179" spans="1:7" x14ac:dyDescent="0.25">
      <c r="A179" s="2"/>
      <c r="B179" s="2"/>
      <c r="C179" s="2"/>
      <c r="D179" s="2"/>
      <c r="E179" s="62"/>
      <c r="F179" s="77"/>
      <c r="G179" s="2"/>
    </row>
    <row r="180" spans="1:7" x14ac:dyDescent="0.25">
      <c r="A180" s="2"/>
      <c r="B180" s="2"/>
      <c r="C180" s="2"/>
      <c r="D180" s="2"/>
      <c r="E180" s="62"/>
      <c r="F180" s="77"/>
      <c r="G180" s="2"/>
    </row>
    <row r="181" spans="1:7" x14ac:dyDescent="0.25">
      <c r="A181" s="2"/>
      <c r="B181" s="2"/>
      <c r="C181" s="2"/>
      <c r="D181" s="2"/>
      <c r="E181" s="62"/>
      <c r="F181" s="77"/>
      <c r="G181" s="2"/>
    </row>
    <row r="182" spans="1:7" x14ac:dyDescent="0.25">
      <c r="A182" s="2"/>
      <c r="B182" s="2"/>
      <c r="C182" s="2"/>
      <c r="D182" s="2"/>
      <c r="E182" s="62"/>
      <c r="F182" s="77"/>
      <c r="G182" s="2"/>
    </row>
    <row r="183" spans="1:7" x14ac:dyDescent="0.25">
      <c r="A183" s="2"/>
      <c r="B183" s="2"/>
      <c r="C183" s="2"/>
      <c r="D183" s="2"/>
      <c r="E183" s="62"/>
      <c r="F183" s="77"/>
      <c r="G183" s="2"/>
    </row>
    <row r="184" spans="1:7" x14ac:dyDescent="0.25">
      <c r="A184" s="2"/>
      <c r="B184" s="2"/>
      <c r="C184" s="2"/>
      <c r="D184" s="2"/>
      <c r="E184" s="62"/>
      <c r="F184" s="77"/>
      <c r="G184" s="2"/>
    </row>
    <row r="185" spans="1:7" x14ac:dyDescent="0.25">
      <c r="A185" s="2"/>
      <c r="B185" s="2"/>
      <c r="C185" s="2"/>
      <c r="D185" s="2"/>
      <c r="E185" s="62"/>
      <c r="F185" s="77"/>
      <c r="G185" s="2"/>
    </row>
    <row r="186" spans="1:7" x14ac:dyDescent="0.25">
      <c r="A186" s="2"/>
      <c r="B186" s="2"/>
      <c r="C186" s="2"/>
      <c r="D186" s="2"/>
      <c r="E186" s="62"/>
      <c r="F186" s="77"/>
      <c r="G186" s="2"/>
    </row>
    <row r="187" spans="1:7" x14ac:dyDescent="0.25">
      <c r="A187" s="2"/>
      <c r="B187" s="2"/>
      <c r="C187" s="2"/>
      <c r="D187" s="2"/>
      <c r="E187" s="62"/>
      <c r="F187" s="77"/>
      <c r="G187" s="2"/>
    </row>
    <row r="188" spans="1:7" x14ac:dyDescent="0.25">
      <c r="A188" s="2"/>
      <c r="B188" s="2"/>
      <c r="C188" s="2"/>
      <c r="D188" s="2"/>
      <c r="E188" s="62"/>
      <c r="F188" s="77"/>
      <c r="G188" s="2"/>
    </row>
    <row r="189" spans="1:7" x14ac:dyDescent="0.25">
      <c r="A189" s="2"/>
      <c r="B189" s="2"/>
      <c r="C189" s="2"/>
      <c r="D189" s="2"/>
      <c r="E189" s="62"/>
      <c r="F189" s="77"/>
      <c r="G189" s="2"/>
    </row>
    <row r="190" spans="1:7" x14ac:dyDescent="0.25">
      <c r="A190" s="2"/>
      <c r="B190" s="2"/>
      <c r="C190" s="2"/>
      <c r="D190" s="2"/>
      <c r="E190" s="62"/>
      <c r="F190" s="77"/>
      <c r="G190" s="2"/>
    </row>
    <row r="191" spans="1:7" x14ac:dyDescent="0.25">
      <c r="A191" s="2"/>
      <c r="B191" s="2"/>
      <c r="C191" s="2"/>
      <c r="D191" s="2"/>
      <c r="E191" s="62"/>
      <c r="F191" s="77"/>
      <c r="G191" s="2"/>
    </row>
    <row r="192" spans="1:7" x14ac:dyDescent="0.25">
      <c r="A192" s="2"/>
      <c r="B192" s="2"/>
      <c r="C192" s="2"/>
      <c r="D192" s="2"/>
      <c r="E192" s="62"/>
      <c r="F192" s="77"/>
      <c r="G192" s="2"/>
    </row>
    <row r="193" spans="1:7" x14ac:dyDescent="0.25">
      <c r="A193" s="2"/>
      <c r="B193" s="2"/>
      <c r="C193" s="2"/>
      <c r="D193" s="2"/>
      <c r="E193" s="62"/>
      <c r="F193" s="77"/>
      <c r="G193" s="2"/>
    </row>
    <row r="194" spans="1:7" x14ac:dyDescent="0.25">
      <c r="A194" s="2"/>
      <c r="B194" s="2"/>
      <c r="C194" s="2"/>
      <c r="D194" s="2"/>
      <c r="E194" s="62"/>
      <c r="F194" s="77"/>
      <c r="G194" s="2"/>
    </row>
    <row r="195" spans="1:7" x14ac:dyDescent="0.25">
      <c r="A195" s="2"/>
      <c r="B195" s="2"/>
      <c r="C195" s="2"/>
      <c r="D195" s="2"/>
      <c r="E195" s="62"/>
      <c r="F195" s="77"/>
      <c r="G195" s="2"/>
    </row>
    <row r="196" spans="1:7" x14ac:dyDescent="0.25">
      <c r="A196" s="2"/>
      <c r="B196" s="2"/>
      <c r="C196" s="2"/>
      <c r="D196" s="2"/>
      <c r="E196" s="62"/>
      <c r="F196" s="77"/>
      <c r="G196" s="2"/>
    </row>
    <row r="197" spans="1:7" x14ac:dyDescent="0.25">
      <c r="A197" s="2"/>
      <c r="B197" s="2"/>
      <c r="C197" s="2"/>
      <c r="D197" s="2"/>
      <c r="E197" s="62"/>
      <c r="F197" s="77"/>
      <c r="G197" s="2"/>
    </row>
    <row r="198" spans="1:7" x14ac:dyDescent="0.25">
      <c r="A198" s="2"/>
      <c r="B198" s="2"/>
      <c r="C198" s="2"/>
      <c r="D198" s="2"/>
      <c r="E198" s="62"/>
      <c r="F198" s="77"/>
      <c r="G198" s="2"/>
    </row>
    <row r="199" spans="1:7" x14ac:dyDescent="0.25">
      <c r="A199" s="2"/>
      <c r="B199" s="2"/>
      <c r="C199" s="2"/>
      <c r="D199" s="2"/>
      <c r="E199" s="62"/>
      <c r="F199" s="77"/>
      <c r="G199" s="2"/>
    </row>
    <row r="200" spans="1:7" x14ac:dyDescent="0.25">
      <c r="A200" s="2"/>
      <c r="B200" s="2"/>
      <c r="C200" s="2"/>
      <c r="D200" s="2"/>
      <c r="E200" s="62"/>
      <c r="F200" s="77"/>
      <c r="G200" s="2"/>
    </row>
    <row r="201" spans="1:7" x14ac:dyDescent="0.25">
      <c r="A201" s="2"/>
      <c r="B201" s="2"/>
      <c r="C201" s="2"/>
      <c r="D201" s="2"/>
      <c r="E201" s="62"/>
      <c r="F201" s="77"/>
      <c r="G201" s="2"/>
    </row>
    <row r="202" spans="1:7" x14ac:dyDescent="0.25">
      <c r="A202" s="2"/>
      <c r="B202" s="2"/>
      <c r="C202" s="2"/>
      <c r="D202" s="2"/>
      <c r="E202" s="62"/>
      <c r="F202" s="77"/>
      <c r="G202" s="2"/>
    </row>
    <row r="203" spans="1:7" x14ac:dyDescent="0.25">
      <c r="A203" s="2"/>
      <c r="B203" s="2"/>
      <c r="C203" s="2"/>
      <c r="D203" s="2"/>
      <c r="E203" s="62"/>
      <c r="F203" s="77"/>
      <c r="G203" s="2"/>
    </row>
    <row r="204" spans="1:7" x14ac:dyDescent="0.25">
      <c r="A204" s="2"/>
      <c r="B204" s="2"/>
      <c r="C204" s="2"/>
      <c r="D204" s="2"/>
      <c r="E204" s="62"/>
      <c r="F204" s="77"/>
      <c r="G204" s="2"/>
    </row>
    <row r="205" spans="1:7" x14ac:dyDescent="0.25">
      <c r="A205" s="2"/>
      <c r="B205" s="2"/>
      <c r="C205" s="2"/>
      <c r="D205" s="2"/>
      <c r="E205" s="62"/>
      <c r="F205" s="77"/>
      <c r="G205" s="2"/>
    </row>
    <row r="206" spans="1:7" x14ac:dyDescent="0.25">
      <c r="A206" s="2"/>
      <c r="B206" s="2"/>
      <c r="C206" s="2"/>
      <c r="D206" s="2"/>
      <c r="E206" s="62"/>
      <c r="F206" s="77"/>
      <c r="G206" s="2"/>
    </row>
    <row r="207" spans="1:7" x14ac:dyDescent="0.25">
      <c r="A207" s="2"/>
      <c r="B207" s="2"/>
      <c r="C207" s="2"/>
      <c r="D207" s="2"/>
      <c r="E207" s="62"/>
      <c r="F207" s="77"/>
      <c r="G207" s="2"/>
    </row>
    <row r="208" spans="1:7" x14ac:dyDescent="0.25">
      <c r="A208" s="2"/>
      <c r="B208" s="2"/>
      <c r="C208" s="2"/>
      <c r="D208" s="2"/>
      <c r="E208" s="62"/>
      <c r="F208" s="77"/>
      <c r="G208" s="2"/>
    </row>
    <row r="209" spans="1:7" x14ac:dyDescent="0.25">
      <c r="A209" s="2"/>
      <c r="B209" s="2"/>
      <c r="C209" s="2"/>
      <c r="D209" s="2"/>
      <c r="E209" s="62"/>
      <c r="F209" s="77"/>
      <c r="G209" s="2"/>
    </row>
    <row r="210" spans="1:7" x14ac:dyDescent="0.25">
      <c r="A210" s="2"/>
      <c r="B210" s="2"/>
      <c r="C210" s="2"/>
      <c r="D210" s="2"/>
      <c r="E210" s="62"/>
      <c r="F210" s="77"/>
      <c r="G210" s="2"/>
    </row>
    <row r="211" spans="1:7" x14ac:dyDescent="0.25">
      <c r="A211" s="2"/>
      <c r="B211" s="2"/>
      <c r="C211" s="2"/>
      <c r="D211" s="2"/>
      <c r="E211" s="62"/>
      <c r="F211" s="77"/>
      <c r="G211" s="2"/>
    </row>
    <row r="212" spans="1:7" x14ac:dyDescent="0.25">
      <c r="A212" s="2"/>
      <c r="B212" s="2"/>
      <c r="C212" s="2"/>
      <c r="D212" s="2"/>
      <c r="E212" s="62"/>
      <c r="F212" s="77"/>
      <c r="G212" s="2"/>
    </row>
    <row r="213" spans="1:7" x14ac:dyDescent="0.25">
      <c r="A213" s="2"/>
      <c r="B213" s="2"/>
      <c r="C213" s="2"/>
      <c r="D213" s="2"/>
      <c r="E213" s="62"/>
      <c r="F213" s="77"/>
      <c r="G213" s="2"/>
    </row>
    <row r="214" spans="1:7" x14ac:dyDescent="0.25">
      <c r="A214" s="2"/>
      <c r="B214" s="2"/>
      <c r="C214" s="2"/>
      <c r="D214" s="2"/>
      <c r="E214" s="62"/>
      <c r="F214" s="77"/>
      <c r="G214" s="2"/>
    </row>
    <row r="215" spans="1:7" x14ac:dyDescent="0.25">
      <c r="A215" s="2"/>
      <c r="B215" s="2"/>
      <c r="C215" s="2"/>
      <c r="D215" s="2"/>
      <c r="E215" s="62"/>
      <c r="F215" s="77"/>
      <c r="G215" s="2"/>
    </row>
    <row r="216" spans="1:7" x14ac:dyDescent="0.25">
      <c r="A216" s="2"/>
      <c r="B216" s="2"/>
      <c r="C216" s="2"/>
      <c r="D216" s="2"/>
      <c r="E216" s="62"/>
      <c r="F216" s="77"/>
      <c r="G216" s="2"/>
    </row>
    <row r="217" spans="1:7" x14ac:dyDescent="0.25">
      <c r="A217" s="2"/>
      <c r="B217" s="2"/>
      <c r="C217" s="2"/>
      <c r="D217" s="2"/>
      <c r="E217" s="62"/>
      <c r="F217" s="77"/>
      <c r="G217" s="2"/>
    </row>
    <row r="218" spans="1:7" x14ac:dyDescent="0.25">
      <c r="A218" s="2"/>
      <c r="B218" s="2"/>
      <c r="C218" s="2"/>
      <c r="D218" s="2"/>
      <c r="E218" s="62"/>
      <c r="F218" s="77"/>
      <c r="G218" s="2"/>
    </row>
    <row r="219" spans="1:7" x14ac:dyDescent="0.25">
      <c r="A219" s="2"/>
      <c r="B219" s="2"/>
      <c r="C219" s="2"/>
      <c r="D219" s="2"/>
      <c r="E219" s="62"/>
      <c r="F219" s="77"/>
      <c r="G219" s="2"/>
    </row>
    <row r="220" spans="1:7" x14ac:dyDescent="0.25">
      <c r="A220" s="2"/>
      <c r="B220" s="2"/>
      <c r="C220" s="2"/>
      <c r="D220" s="2"/>
      <c r="E220" s="62"/>
      <c r="F220" s="77"/>
      <c r="G220" s="2"/>
    </row>
    <row r="221" spans="1:7" x14ac:dyDescent="0.25">
      <c r="A221" s="2"/>
      <c r="B221" s="2"/>
      <c r="C221" s="2"/>
      <c r="D221" s="2"/>
      <c r="E221" s="62"/>
      <c r="F221" s="77"/>
      <c r="G221" s="2"/>
    </row>
    <row r="222" spans="1:7" x14ac:dyDescent="0.25">
      <c r="A222" s="2"/>
      <c r="B222" s="2"/>
      <c r="C222" s="2"/>
      <c r="D222" s="2"/>
      <c r="E222" s="62"/>
      <c r="F222" s="77"/>
      <c r="G222" s="2"/>
    </row>
    <row r="223" spans="1:7" x14ac:dyDescent="0.25">
      <c r="A223" s="2"/>
      <c r="B223" s="2"/>
      <c r="C223" s="2"/>
      <c r="D223" s="2"/>
      <c r="E223" s="62"/>
      <c r="F223" s="77"/>
      <c r="G223" s="2"/>
    </row>
    <row r="224" spans="1:7" x14ac:dyDescent="0.25">
      <c r="A224" s="2"/>
      <c r="B224" s="2"/>
      <c r="C224" s="2"/>
      <c r="D224" s="2"/>
      <c r="E224" s="62"/>
      <c r="F224" s="77"/>
      <c r="G224" s="2"/>
    </row>
    <row r="225" spans="1:7" x14ac:dyDescent="0.25">
      <c r="A225" s="2"/>
      <c r="B225" s="2"/>
      <c r="C225" s="2"/>
      <c r="D225" s="2"/>
      <c r="E225" s="62"/>
      <c r="F225" s="77"/>
      <c r="G225" s="2"/>
    </row>
    <row r="226" spans="1:7" x14ac:dyDescent="0.25">
      <c r="A226" s="2"/>
      <c r="B226" s="2"/>
      <c r="C226" s="2"/>
      <c r="D226" s="2"/>
      <c r="E226" s="62"/>
      <c r="F226" s="77"/>
      <c r="G226" s="2"/>
    </row>
    <row r="227" spans="1:7" x14ac:dyDescent="0.25">
      <c r="A227" s="2"/>
      <c r="B227" s="2"/>
      <c r="C227" s="2"/>
      <c r="D227" s="2"/>
      <c r="E227" s="62"/>
      <c r="F227" s="77"/>
      <c r="G227" s="2"/>
    </row>
    <row r="228" spans="1:7" x14ac:dyDescent="0.25">
      <c r="A228" s="2"/>
      <c r="B228" s="2"/>
      <c r="C228" s="2"/>
      <c r="D228" s="2"/>
      <c r="E228" s="62"/>
      <c r="F228" s="77"/>
      <c r="G228" s="2"/>
    </row>
    <row r="229" spans="1:7" x14ac:dyDescent="0.25">
      <c r="A229" s="2"/>
      <c r="B229" s="2"/>
      <c r="C229" s="2"/>
      <c r="D229" s="2"/>
      <c r="E229" s="62"/>
      <c r="F229" s="77"/>
      <c r="G229" s="2"/>
    </row>
    <row r="230" spans="1:7" x14ac:dyDescent="0.25">
      <c r="A230" s="2"/>
      <c r="B230" s="2"/>
      <c r="C230" s="2"/>
      <c r="D230" s="2"/>
      <c r="E230" s="62"/>
      <c r="F230" s="77"/>
      <c r="G230" s="2"/>
    </row>
    <row r="231" spans="1:7" x14ac:dyDescent="0.25">
      <c r="A231" s="2"/>
      <c r="B231" s="2"/>
      <c r="C231" s="2"/>
      <c r="D231" s="2"/>
      <c r="E231" s="62"/>
      <c r="F231" s="77"/>
      <c r="G231" s="2"/>
    </row>
    <row r="232" spans="1:7" x14ac:dyDescent="0.25">
      <c r="A232" s="2"/>
      <c r="B232" s="2"/>
      <c r="C232" s="2"/>
      <c r="D232" s="2"/>
      <c r="E232" s="62"/>
      <c r="F232" s="77"/>
      <c r="G232" s="2"/>
    </row>
    <row r="233" spans="1:7" x14ac:dyDescent="0.25">
      <c r="A233" s="2"/>
      <c r="B233" s="2"/>
      <c r="C233" s="2"/>
      <c r="D233" s="2"/>
      <c r="E233" s="62"/>
      <c r="F233" s="77"/>
      <c r="G233" s="2"/>
    </row>
    <row r="234" spans="1:7" x14ac:dyDescent="0.25">
      <c r="A234" s="2"/>
      <c r="B234" s="2"/>
      <c r="C234" s="2"/>
      <c r="D234" s="2"/>
      <c r="E234" s="62"/>
      <c r="F234" s="77"/>
      <c r="G234" s="2"/>
    </row>
    <row r="235" spans="1:7" x14ac:dyDescent="0.25">
      <c r="A235" s="2"/>
      <c r="B235" s="2"/>
      <c r="C235" s="2"/>
      <c r="D235" s="2"/>
      <c r="E235" s="62"/>
      <c r="F235" s="77"/>
      <c r="G235" s="2"/>
    </row>
    <row r="236" spans="1:7" x14ac:dyDescent="0.25">
      <c r="A236" s="2"/>
      <c r="B236" s="2"/>
      <c r="C236" s="2"/>
      <c r="D236" s="2"/>
      <c r="E236" s="62"/>
      <c r="F236" s="77"/>
      <c r="G236" s="2"/>
    </row>
    <row r="237" spans="1:7" x14ac:dyDescent="0.25">
      <c r="A237" s="2"/>
      <c r="B237" s="2"/>
      <c r="C237" s="2"/>
      <c r="D237" s="2"/>
      <c r="E237" s="62"/>
      <c r="F237" s="77"/>
      <c r="G237" s="2"/>
    </row>
    <row r="238" spans="1:7" x14ac:dyDescent="0.25">
      <c r="A238" s="2"/>
      <c r="B238" s="2"/>
      <c r="C238" s="2"/>
      <c r="D238" s="2"/>
      <c r="E238" s="62"/>
      <c r="F238" s="77"/>
      <c r="G238" s="2"/>
    </row>
    <row r="239" spans="1:7" x14ac:dyDescent="0.25">
      <c r="A239" s="2"/>
      <c r="B239" s="2"/>
      <c r="C239" s="2"/>
      <c r="D239" s="2"/>
      <c r="E239" s="62"/>
      <c r="F239" s="77"/>
      <c r="G239" s="2"/>
    </row>
    <row r="240" spans="1:7" x14ac:dyDescent="0.25">
      <c r="A240" s="2"/>
      <c r="B240" s="2"/>
      <c r="C240" s="2"/>
      <c r="D240" s="2"/>
      <c r="E240" s="62"/>
      <c r="F240" s="77"/>
      <c r="G240" s="2"/>
    </row>
    <row r="241" spans="1:7" x14ac:dyDescent="0.25">
      <c r="A241" s="2"/>
      <c r="B241" s="2"/>
      <c r="C241" s="2"/>
      <c r="D241" s="2"/>
      <c r="E241" s="62"/>
      <c r="F241" s="77"/>
      <c r="G241" s="2"/>
    </row>
    <row r="242" spans="1:7" x14ac:dyDescent="0.25">
      <c r="A242" s="2"/>
      <c r="B242" s="2"/>
      <c r="C242" s="2"/>
      <c r="D242" s="2"/>
      <c r="E242" s="62"/>
      <c r="F242" s="77"/>
      <c r="G242" s="2"/>
    </row>
    <row r="243" spans="1:7" x14ac:dyDescent="0.25">
      <c r="A243" s="2"/>
      <c r="B243" s="2"/>
      <c r="C243" s="2"/>
      <c r="D243" s="2"/>
      <c r="E243" s="62"/>
      <c r="F243" s="77"/>
      <c r="G243" s="2"/>
    </row>
    <row r="244" spans="1:7" x14ac:dyDescent="0.25">
      <c r="A244" s="2"/>
      <c r="B244" s="2"/>
      <c r="C244" s="2"/>
      <c r="D244" s="2"/>
      <c r="E244" s="62"/>
      <c r="F244" s="77"/>
      <c r="G244" s="2"/>
    </row>
    <row r="245" spans="1:7" x14ac:dyDescent="0.25">
      <c r="A245" s="2"/>
      <c r="B245" s="2"/>
      <c r="C245" s="2"/>
      <c r="D245" s="2"/>
      <c r="E245" s="62"/>
      <c r="F245" s="77"/>
      <c r="G245" s="2"/>
    </row>
    <row r="246" spans="1:7" x14ac:dyDescent="0.25">
      <c r="A246" s="2"/>
      <c r="B246" s="2"/>
      <c r="C246" s="2"/>
      <c r="D246" s="2"/>
      <c r="E246" s="62"/>
      <c r="F246" s="77"/>
      <c r="G246" s="2"/>
    </row>
    <row r="247" spans="1:7" x14ac:dyDescent="0.25">
      <c r="A247" s="2"/>
      <c r="B247" s="2"/>
      <c r="C247" s="2"/>
      <c r="D247" s="2"/>
      <c r="E247" s="62"/>
      <c r="F247" s="77"/>
      <c r="G247" s="2"/>
    </row>
    <row r="248" spans="1:7" x14ac:dyDescent="0.25">
      <c r="A248" s="2"/>
      <c r="B248" s="2"/>
      <c r="C248" s="2"/>
      <c r="D248" s="2"/>
      <c r="E248" s="62"/>
      <c r="F248" s="77"/>
      <c r="G248" s="2"/>
    </row>
    <row r="249" spans="1:7" x14ac:dyDescent="0.25">
      <c r="A249" s="2"/>
      <c r="B249" s="2"/>
      <c r="C249" s="2"/>
      <c r="D249" s="2"/>
      <c r="E249" s="62"/>
      <c r="F249" s="77"/>
      <c r="G249" s="2"/>
    </row>
    <row r="250" spans="1:7" x14ac:dyDescent="0.25">
      <c r="A250" s="2"/>
      <c r="B250" s="2"/>
      <c r="C250" s="2"/>
      <c r="D250" s="2"/>
      <c r="E250" s="62"/>
      <c r="F250" s="77"/>
      <c r="G250" s="2"/>
    </row>
    <row r="251" spans="1:7" x14ac:dyDescent="0.25">
      <c r="A251" s="2"/>
      <c r="B251" s="2"/>
      <c r="C251" s="2"/>
      <c r="D251" s="2"/>
      <c r="E251" s="62"/>
      <c r="F251" s="77"/>
      <c r="G251" s="2"/>
    </row>
    <row r="252" spans="1:7" x14ac:dyDescent="0.25">
      <c r="A252" s="2"/>
      <c r="B252" s="2"/>
      <c r="C252" s="2"/>
      <c r="D252" s="2"/>
      <c r="E252" s="62"/>
      <c r="F252" s="77"/>
      <c r="G252" s="2"/>
    </row>
    <row r="253" spans="1:7" x14ac:dyDescent="0.25">
      <c r="A253" s="2"/>
      <c r="B253" s="2"/>
      <c r="C253" s="2"/>
      <c r="D253" s="2"/>
      <c r="E253" s="62"/>
      <c r="F253" s="77"/>
      <c r="G253" s="2"/>
    </row>
    <row r="254" spans="1:7" x14ac:dyDescent="0.25">
      <c r="A254" s="2"/>
      <c r="B254" s="2"/>
      <c r="C254" s="2"/>
      <c r="D254" s="2"/>
      <c r="E254" s="62"/>
      <c r="F254" s="77"/>
      <c r="G254" s="2"/>
    </row>
    <row r="255" spans="1:7" x14ac:dyDescent="0.25">
      <c r="A255" s="2"/>
      <c r="B255" s="2"/>
      <c r="C255" s="2"/>
      <c r="D255" s="2"/>
      <c r="E255" s="62"/>
      <c r="F255" s="77"/>
      <c r="G255" s="2"/>
    </row>
    <row r="256" spans="1:7" x14ac:dyDescent="0.25">
      <c r="A256" s="2"/>
      <c r="B256" s="2"/>
      <c r="C256" s="2"/>
      <c r="D256" s="2"/>
      <c r="E256" s="62"/>
      <c r="F256" s="77"/>
      <c r="G256" s="2"/>
    </row>
    <row r="257" spans="1:7" x14ac:dyDescent="0.25">
      <c r="A257" s="2"/>
      <c r="B257" s="2"/>
      <c r="C257" s="2"/>
      <c r="D257" s="2"/>
      <c r="E257" s="62"/>
      <c r="F257" s="77"/>
      <c r="G257" s="2"/>
    </row>
    <row r="258" spans="1:7" x14ac:dyDescent="0.25">
      <c r="A258" s="2"/>
      <c r="B258" s="2"/>
      <c r="C258" s="2"/>
      <c r="D258" s="2"/>
      <c r="E258" s="62"/>
      <c r="F258" s="77"/>
      <c r="G258" s="2"/>
    </row>
    <row r="259" spans="1:7" x14ac:dyDescent="0.25">
      <c r="A259" s="2"/>
      <c r="B259" s="2"/>
      <c r="C259" s="2"/>
      <c r="D259" s="2"/>
      <c r="E259" s="62"/>
      <c r="F259" s="77"/>
      <c r="G259" s="2"/>
    </row>
    <row r="260" spans="1:7" x14ac:dyDescent="0.25">
      <c r="A260" s="2"/>
      <c r="B260" s="2"/>
      <c r="C260" s="2"/>
      <c r="D260" s="2"/>
      <c r="E260" s="62"/>
      <c r="F260" s="77"/>
      <c r="G260" s="2"/>
    </row>
    <row r="261" spans="1:7" x14ac:dyDescent="0.25">
      <c r="A261" s="2"/>
      <c r="B261" s="2"/>
      <c r="C261" s="2"/>
      <c r="D261" s="2"/>
      <c r="E261" s="62"/>
      <c r="F261" s="77"/>
      <c r="G261" s="2"/>
    </row>
    <row r="262" spans="1:7" x14ac:dyDescent="0.25">
      <c r="A262" s="2"/>
      <c r="B262" s="2"/>
      <c r="C262" s="2"/>
      <c r="D262" s="2"/>
      <c r="E262" s="62"/>
      <c r="F262" s="77"/>
      <c r="G262" s="2"/>
    </row>
    <row r="263" spans="1:7" x14ac:dyDescent="0.25">
      <c r="A263" s="2"/>
      <c r="B263" s="2"/>
      <c r="C263" s="2"/>
      <c r="D263" s="2"/>
      <c r="E263" s="62"/>
      <c r="F263" s="77"/>
      <c r="G263" s="2"/>
    </row>
    <row r="264" spans="1:7" x14ac:dyDescent="0.25">
      <c r="A264" s="2"/>
      <c r="B264" s="2"/>
      <c r="C264" s="2"/>
      <c r="D264" s="2"/>
      <c r="E264" s="62"/>
      <c r="F264" s="77"/>
      <c r="G264" s="2"/>
    </row>
    <row r="265" spans="1:7" x14ac:dyDescent="0.25">
      <c r="A265" s="2"/>
      <c r="B265" s="2"/>
      <c r="C265" s="2"/>
      <c r="D265" s="2"/>
      <c r="E265" s="62"/>
      <c r="F265" s="77"/>
      <c r="G265" s="2"/>
    </row>
    <row r="266" spans="1:7" x14ac:dyDescent="0.25">
      <c r="A266" s="2"/>
      <c r="B266" s="2"/>
      <c r="C266" s="2"/>
      <c r="D266" s="2"/>
      <c r="E266" s="62"/>
      <c r="F266" s="77"/>
      <c r="G266" s="2"/>
    </row>
    <row r="267" spans="1:7" x14ac:dyDescent="0.25">
      <c r="A267" s="2"/>
      <c r="B267" s="2"/>
      <c r="C267" s="2"/>
      <c r="D267" s="2"/>
      <c r="E267" s="62"/>
      <c r="F267" s="77"/>
      <c r="G267" s="2"/>
    </row>
    <row r="268" spans="1:7" x14ac:dyDescent="0.25">
      <c r="A268" s="2"/>
      <c r="B268" s="2"/>
      <c r="C268" s="2"/>
      <c r="D268" s="2"/>
      <c r="E268" s="62"/>
      <c r="F268" s="77"/>
      <c r="G268" s="2"/>
    </row>
    <row r="269" spans="1:7" x14ac:dyDescent="0.25">
      <c r="A269" s="2"/>
      <c r="B269" s="2"/>
      <c r="C269" s="2"/>
      <c r="D269" s="2"/>
      <c r="E269" s="62"/>
      <c r="F269" s="77"/>
      <c r="G269" s="2"/>
    </row>
    <row r="270" spans="1:7" x14ac:dyDescent="0.25">
      <c r="A270" s="2"/>
      <c r="B270" s="2"/>
      <c r="C270" s="2"/>
      <c r="D270" s="2"/>
      <c r="E270" s="62"/>
      <c r="F270" s="77"/>
      <c r="G270" s="2"/>
    </row>
    <row r="271" spans="1:7" x14ac:dyDescent="0.25">
      <c r="A271" s="2"/>
      <c r="B271" s="2"/>
      <c r="C271" s="2"/>
      <c r="D271" s="2"/>
      <c r="E271" s="62"/>
      <c r="F271" s="77"/>
      <c r="G271" s="2"/>
    </row>
    <row r="272" spans="1:7" x14ac:dyDescent="0.25">
      <c r="A272" s="2"/>
      <c r="B272" s="2"/>
      <c r="C272" s="2"/>
      <c r="D272" s="2"/>
      <c r="E272" s="62"/>
      <c r="F272" s="77"/>
      <c r="G272" s="2"/>
    </row>
    <row r="273" spans="1:7" x14ac:dyDescent="0.25">
      <c r="A273" s="2"/>
      <c r="B273" s="2"/>
      <c r="C273" s="2"/>
      <c r="D273" s="2"/>
      <c r="E273" s="62"/>
      <c r="F273" s="77"/>
      <c r="G273" s="2"/>
    </row>
    <row r="274" spans="1:7" x14ac:dyDescent="0.25">
      <c r="A274" s="2"/>
      <c r="B274" s="2"/>
      <c r="C274" s="2"/>
      <c r="D274" s="2"/>
      <c r="E274" s="62"/>
      <c r="F274" s="77"/>
      <c r="G274" s="2"/>
    </row>
    <row r="275" spans="1:7" x14ac:dyDescent="0.25">
      <c r="A275" s="2"/>
      <c r="B275" s="2"/>
      <c r="C275" s="2"/>
      <c r="D275" s="2"/>
      <c r="E275" s="62"/>
      <c r="F275" s="77"/>
      <c r="G275" s="2"/>
    </row>
    <row r="276" spans="1:7" x14ac:dyDescent="0.25">
      <c r="A276" s="2"/>
      <c r="B276" s="2"/>
      <c r="C276" s="2"/>
      <c r="D276" s="2"/>
      <c r="E276" s="62"/>
      <c r="F276" s="77"/>
      <c r="G276" s="2"/>
    </row>
    <row r="277" spans="1:7" x14ac:dyDescent="0.25">
      <c r="A277" s="2"/>
      <c r="B277" s="2"/>
      <c r="C277" s="2"/>
      <c r="D277" s="2"/>
      <c r="E277" s="62"/>
      <c r="F277" s="77"/>
      <c r="G277" s="2"/>
    </row>
    <row r="278" spans="1:7" x14ac:dyDescent="0.25">
      <c r="A278" s="2"/>
      <c r="B278" s="2"/>
      <c r="C278" s="2"/>
      <c r="D278" s="2"/>
      <c r="E278" s="62"/>
      <c r="F278" s="77"/>
      <c r="G278" s="2"/>
    </row>
    <row r="279" spans="1:7" x14ac:dyDescent="0.25">
      <c r="A279" s="2"/>
      <c r="B279" s="2"/>
      <c r="C279" s="2"/>
      <c r="D279" s="2"/>
      <c r="E279" s="62"/>
      <c r="F279" s="77"/>
      <c r="G279" s="2"/>
    </row>
    <row r="280" spans="1:7" x14ac:dyDescent="0.25">
      <c r="A280" s="2"/>
      <c r="B280" s="2"/>
      <c r="C280" s="2"/>
      <c r="D280" s="2"/>
      <c r="E280" s="62"/>
      <c r="F280" s="77"/>
      <c r="G280" s="2"/>
    </row>
    <row r="281" spans="1:7" x14ac:dyDescent="0.25">
      <c r="A281" s="2"/>
      <c r="B281" s="2"/>
      <c r="C281" s="2"/>
      <c r="D281" s="2"/>
      <c r="E281" s="62"/>
      <c r="F281" s="77"/>
      <c r="G281" s="2"/>
    </row>
    <row r="282" spans="1:7" x14ac:dyDescent="0.25">
      <c r="A282" s="2"/>
      <c r="B282" s="2"/>
      <c r="C282" s="2"/>
      <c r="D282" s="2"/>
      <c r="E282" s="62"/>
      <c r="F282" s="77"/>
      <c r="G282" s="2"/>
    </row>
    <row r="283" spans="1:7" x14ac:dyDescent="0.25">
      <c r="A283" s="2"/>
      <c r="B283" s="2"/>
      <c r="C283" s="2"/>
      <c r="D283" s="2"/>
      <c r="E283" s="62"/>
      <c r="F283" s="77"/>
      <c r="G283" s="2"/>
    </row>
    <row r="284" spans="1:7" x14ac:dyDescent="0.25">
      <c r="A284" s="2"/>
      <c r="B284" s="2"/>
      <c r="C284" s="2"/>
      <c r="D284" s="2"/>
      <c r="E284" s="62"/>
      <c r="F284" s="77"/>
      <c r="G284" s="2"/>
    </row>
    <row r="285" spans="1:7" x14ac:dyDescent="0.25">
      <c r="A285" s="2"/>
      <c r="B285" s="2"/>
      <c r="C285" s="2"/>
      <c r="D285" s="2"/>
      <c r="E285" s="62"/>
      <c r="F285" s="77"/>
      <c r="G285" s="2"/>
    </row>
    <row r="286" spans="1:7" x14ac:dyDescent="0.25">
      <c r="A286" s="2"/>
      <c r="B286" s="2"/>
      <c r="C286" s="2"/>
      <c r="D286" s="2"/>
      <c r="E286" s="62"/>
      <c r="F286" s="77"/>
      <c r="G286" s="2"/>
    </row>
    <row r="287" spans="1:7" x14ac:dyDescent="0.25">
      <c r="A287" s="2"/>
      <c r="B287" s="2"/>
      <c r="C287" s="2"/>
      <c r="D287" s="2"/>
      <c r="E287" s="62"/>
      <c r="F287" s="77"/>
      <c r="G287" s="2"/>
    </row>
    <row r="288" spans="1:7" x14ac:dyDescent="0.25">
      <c r="A288" s="2"/>
      <c r="B288" s="2"/>
      <c r="C288" s="2"/>
      <c r="D288" s="2"/>
      <c r="E288" s="62"/>
      <c r="F288" s="77"/>
      <c r="G288" s="2"/>
    </row>
    <row r="289" spans="1:7" x14ac:dyDescent="0.25">
      <c r="A289" s="2"/>
      <c r="B289" s="2"/>
      <c r="C289" s="2"/>
      <c r="D289" s="2"/>
      <c r="E289" s="62"/>
      <c r="F289" s="77"/>
      <c r="G289" s="2"/>
    </row>
    <row r="290" spans="1:7" x14ac:dyDescent="0.25">
      <c r="A290" s="2"/>
      <c r="B290" s="2"/>
      <c r="C290" s="2"/>
      <c r="D290" s="2"/>
      <c r="E290" s="62"/>
      <c r="F290" s="77"/>
      <c r="G290" s="2"/>
    </row>
    <row r="291" spans="1:7" x14ac:dyDescent="0.25">
      <c r="A291" s="2"/>
      <c r="B291" s="2"/>
      <c r="C291" s="2"/>
      <c r="D291" s="2"/>
      <c r="E291" s="62"/>
      <c r="F291" s="77"/>
      <c r="G291" s="2"/>
    </row>
    <row r="292" spans="1:7" x14ac:dyDescent="0.25">
      <c r="A292" s="2"/>
      <c r="B292" s="2"/>
      <c r="C292" s="2"/>
      <c r="D292" s="2"/>
      <c r="E292" s="62"/>
      <c r="F292" s="77"/>
      <c r="G292" s="2"/>
    </row>
    <row r="293" spans="1:7" x14ac:dyDescent="0.25">
      <c r="A293" s="2"/>
      <c r="B293" s="2"/>
      <c r="C293" s="2"/>
      <c r="D293" s="2"/>
      <c r="E293" s="62"/>
      <c r="F293" s="77"/>
      <c r="G293" s="2"/>
    </row>
    <row r="294" spans="1:7" x14ac:dyDescent="0.25">
      <c r="A294" s="2"/>
      <c r="B294" s="2"/>
      <c r="C294" s="2"/>
      <c r="D294" s="2"/>
      <c r="E294" s="62"/>
      <c r="F294" s="77"/>
      <c r="G294" s="2"/>
    </row>
    <row r="295" spans="1:7" x14ac:dyDescent="0.25">
      <c r="A295" s="2"/>
      <c r="B295" s="2"/>
      <c r="C295" s="2"/>
      <c r="D295" s="2"/>
      <c r="E295" s="62"/>
      <c r="F295" s="77"/>
      <c r="G295" s="2"/>
    </row>
    <row r="296" spans="1:7" x14ac:dyDescent="0.25">
      <c r="A296" s="2"/>
      <c r="B296" s="2"/>
      <c r="C296" s="2"/>
      <c r="D296" s="2"/>
      <c r="E296" s="62"/>
      <c r="F296" s="77"/>
      <c r="G296" s="2"/>
    </row>
    <row r="297" spans="1:7" x14ac:dyDescent="0.25">
      <c r="A297" s="2"/>
      <c r="B297" s="2"/>
      <c r="C297" s="2"/>
      <c r="D297" s="2"/>
      <c r="E297" s="62"/>
      <c r="F297" s="77"/>
      <c r="G297" s="2"/>
    </row>
    <row r="298" spans="1:7" x14ac:dyDescent="0.25">
      <c r="A298" s="2"/>
      <c r="B298" s="2"/>
      <c r="C298" s="2"/>
      <c r="D298" s="2"/>
      <c r="E298" s="62"/>
      <c r="F298" s="77"/>
      <c r="G298" s="2"/>
    </row>
    <row r="299" spans="1:7" x14ac:dyDescent="0.25">
      <c r="A299" s="2"/>
      <c r="B299" s="2"/>
      <c r="C299" s="2"/>
      <c r="D299" s="2"/>
      <c r="E299" s="62"/>
      <c r="F299" s="77"/>
      <c r="G299" s="2"/>
    </row>
    <row r="300" spans="1:7" x14ac:dyDescent="0.25">
      <c r="A300" s="2"/>
      <c r="B300" s="2"/>
      <c r="C300" s="2"/>
      <c r="D300" s="2"/>
      <c r="E300" s="62"/>
      <c r="F300" s="77"/>
      <c r="G300" s="2"/>
    </row>
    <row r="301" spans="1:7" x14ac:dyDescent="0.25">
      <c r="A301" s="2"/>
      <c r="B301" s="2"/>
      <c r="C301" s="2"/>
      <c r="D301" s="2"/>
      <c r="E301" s="62"/>
      <c r="F301" s="77"/>
      <c r="G301" s="2"/>
    </row>
    <row r="302" spans="1:7" x14ac:dyDescent="0.25">
      <c r="A302" s="2"/>
      <c r="B302" s="2"/>
      <c r="C302" s="2"/>
      <c r="D302" s="2"/>
      <c r="E302" s="62"/>
      <c r="F302" s="77"/>
      <c r="G302" s="2"/>
    </row>
    <row r="303" spans="1:7" x14ac:dyDescent="0.25">
      <c r="A303" s="2"/>
      <c r="B303" s="2"/>
      <c r="C303" s="2"/>
      <c r="D303" s="2"/>
      <c r="E303" s="62"/>
      <c r="F303" s="77"/>
      <c r="G303" s="2"/>
    </row>
    <row r="304" spans="1:7" x14ac:dyDescent="0.25">
      <c r="A304" s="2"/>
      <c r="B304" s="2"/>
      <c r="C304" s="2"/>
      <c r="D304" s="2"/>
      <c r="E304" s="62"/>
      <c r="F304" s="77"/>
      <c r="G304" s="2"/>
    </row>
    <row r="305" spans="1:7" x14ac:dyDescent="0.25">
      <c r="A305" s="2"/>
      <c r="B305" s="2"/>
      <c r="C305" s="2"/>
      <c r="D305" s="2"/>
      <c r="E305" s="62"/>
      <c r="F305" s="77"/>
      <c r="G305" s="2"/>
    </row>
    <row r="306" spans="1:7" x14ac:dyDescent="0.25">
      <c r="A306" s="2"/>
      <c r="B306" s="2"/>
      <c r="C306" s="2"/>
      <c r="D306" s="2"/>
      <c r="E306" s="62"/>
      <c r="F306" s="77"/>
      <c r="G306" s="2"/>
    </row>
    <row r="307" spans="1:7" x14ac:dyDescent="0.25">
      <c r="A307" s="2"/>
      <c r="B307" s="2"/>
      <c r="C307" s="2"/>
      <c r="D307" s="2"/>
      <c r="E307" s="62"/>
      <c r="F307" s="77"/>
      <c r="G307" s="2"/>
    </row>
    <row r="308" spans="1:7" x14ac:dyDescent="0.25">
      <c r="A308" s="2"/>
      <c r="B308" s="2"/>
      <c r="C308" s="2"/>
      <c r="D308" s="2"/>
      <c r="E308" s="62"/>
      <c r="F308" s="77"/>
      <c r="G308" s="2"/>
    </row>
    <row r="309" spans="1:7" x14ac:dyDescent="0.25">
      <c r="A309" s="2"/>
      <c r="B309" s="2"/>
      <c r="C309" s="2"/>
      <c r="D309" s="2"/>
      <c r="E309" s="62"/>
      <c r="F309" s="77"/>
      <c r="G309" s="2"/>
    </row>
    <row r="310" spans="1:7" x14ac:dyDescent="0.25">
      <c r="A310" s="2"/>
      <c r="B310" s="2"/>
      <c r="C310" s="2"/>
      <c r="D310" s="2"/>
      <c r="E310" s="62"/>
      <c r="F310" s="77"/>
      <c r="G310" s="2"/>
    </row>
    <row r="311" spans="1:7" x14ac:dyDescent="0.25">
      <c r="A311" s="2"/>
      <c r="B311" s="2"/>
      <c r="C311" s="2"/>
      <c r="D311" s="2"/>
      <c r="E311" s="62"/>
      <c r="F311" s="77"/>
      <c r="G311" s="2"/>
    </row>
    <row r="312" spans="1:7" x14ac:dyDescent="0.25">
      <c r="A312" s="2"/>
      <c r="B312" s="2"/>
      <c r="C312" s="2"/>
      <c r="D312" s="2"/>
      <c r="E312" s="62"/>
      <c r="F312" s="77"/>
      <c r="G312" s="2"/>
    </row>
    <row r="313" spans="1:7" x14ac:dyDescent="0.25">
      <c r="A313" s="2"/>
      <c r="B313" s="2"/>
      <c r="C313" s="2"/>
      <c r="D313" s="2"/>
      <c r="E313" s="62"/>
      <c r="F313" s="77"/>
      <c r="G313" s="2"/>
    </row>
    <row r="314" spans="1:7" x14ac:dyDescent="0.25">
      <c r="A314" s="2"/>
      <c r="B314" s="2"/>
      <c r="C314" s="2"/>
      <c r="D314" s="2"/>
      <c r="E314" s="62"/>
      <c r="F314" s="77"/>
      <c r="G314" s="2"/>
    </row>
    <row r="315" spans="1:7" x14ac:dyDescent="0.25">
      <c r="A315" s="2"/>
      <c r="B315" s="2"/>
      <c r="C315" s="2"/>
      <c r="D315" s="2"/>
      <c r="E315" s="62"/>
      <c r="F315" s="77"/>
      <c r="G315" s="2"/>
    </row>
    <row r="316" spans="1:7" x14ac:dyDescent="0.25">
      <c r="A316" s="2"/>
      <c r="B316" s="2"/>
      <c r="C316" s="2"/>
      <c r="D316" s="2"/>
      <c r="E316" s="62"/>
      <c r="F316" s="77"/>
      <c r="G316" s="2"/>
    </row>
    <row r="317" spans="1:7" x14ac:dyDescent="0.25">
      <c r="A317" s="2"/>
      <c r="B317" s="2"/>
      <c r="C317" s="2"/>
      <c r="D317" s="2"/>
      <c r="E317" s="62"/>
      <c r="F317" s="77"/>
      <c r="G317" s="2"/>
    </row>
    <row r="318" spans="1:7" x14ac:dyDescent="0.25">
      <c r="A318" s="2"/>
      <c r="B318" s="2"/>
      <c r="C318" s="2"/>
      <c r="D318" s="2"/>
      <c r="E318" s="62"/>
      <c r="F318" s="77"/>
      <c r="G318" s="2"/>
    </row>
    <row r="319" spans="1:7" x14ac:dyDescent="0.25">
      <c r="A319" s="2"/>
      <c r="B319" s="2"/>
      <c r="C319" s="2"/>
      <c r="D319" s="2"/>
      <c r="E319" s="62"/>
      <c r="F319" s="77"/>
      <c r="G319" s="2"/>
    </row>
    <row r="320" spans="1:7" x14ac:dyDescent="0.25">
      <c r="A320" s="2"/>
      <c r="B320" s="2"/>
      <c r="C320" s="2"/>
      <c r="D320" s="2"/>
      <c r="E320" s="62"/>
      <c r="F320" s="77"/>
      <c r="G320" s="2"/>
    </row>
    <row r="321" spans="1:7" x14ac:dyDescent="0.25">
      <c r="A321" s="2"/>
      <c r="B321" s="2"/>
      <c r="C321" s="2"/>
      <c r="D321" s="2"/>
      <c r="E321" s="62"/>
      <c r="F321" s="77"/>
      <c r="G321" s="2"/>
    </row>
    <row r="322" spans="1:7" x14ac:dyDescent="0.25">
      <c r="A322" s="2"/>
      <c r="B322" s="2"/>
      <c r="C322" s="2"/>
      <c r="D322" s="2"/>
      <c r="E322" s="62"/>
      <c r="F322" s="77"/>
      <c r="G322" s="2"/>
    </row>
    <row r="323" spans="1:7" x14ac:dyDescent="0.25">
      <c r="A323" s="2"/>
      <c r="B323" s="2"/>
      <c r="C323" s="2"/>
      <c r="D323" s="2"/>
      <c r="E323" s="62"/>
      <c r="F323" s="77"/>
      <c r="G323" s="2"/>
    </row>
    <row r="324" spans="1:7" x14ac:dyDescent="0.25">
      <c r="A324" s="2"/>
      <c r="B324" s="2"/>
      <c r="C324" s="2"/>
      <c r="D324" s="2"/>
      <c r="E324" s="62"/>
      <c r="F324" s="77"/>
      <c r="G324" s="2"/>
    </row>
    <row r="325" spans="1:7" x14ac:dyDescent="0.25">
      <c r="A325" s="2"/>
      <c r="B325" s="2"/>
      <c r="C325" s="2"/>
      <c r="D325" s="2"/>
      <c r="E325" s="62"/>
      <c r="F325" s="77"/>
      <c r="G325" s="2"/>
    </row>
    <row r="326" spans="1:7" x14ac:dyDescent="0.25">
      <c r="A326" s="2"/>
      <c r="B326" s="2"/>
      <c r="C326" s="2"/>
      <c r="D326" s="2"/>
      <c r="E326" s="62"/>
      <c r="F326" s="77"/>
      <c r="G326" s="2"/>
    </row>
    <row r="327" spans="1:7" x14ac:dyDescent="0.25">
      <c r="A327" s="2"/>
      <c r="B327" s="2"/>
      <c r="C327" s="2"/>
      <c r="D327" s="2"/>
      <c r="E327" s="62"/>
      <c r="F327" s="77"/>
      <c r="G327" s="2"/>
    </row>
    <row r="328" spans="1:7" x14ac:dyDescent="0.25">
      <c r="A328" s="2"/>
      <c r="B328" s="2"/>
      <c r="C328" s="2"/>
      <c r="D328" s="2"/>
      <c r="E328" s="62"/>
      <c r="F328" s="77"/>
      <c r="G328" s="2"/>
    </row>
    <row r="329" spans="1:7" x14ac:dyDescent="0.25">
      <c r="A329" s="2"/>
      <c r="B329" s="2"/>
      <c r="C329" s="2"/>
      <c r="D329" s="2"/>
      <c r="E329" s="62"/>
      <c r="F329" s="77"/>
      <c r="G329" s="2"/>
    </row>
    <row r="330" spans="1:7" x14ac:dyDescent="0.25">
      <c r="A330" s="2"/>
      <c r="B330" s="2"/>
      <c r="C330" s="2"/>
      <c r="D330" s="2"/>
      <c r="E330" s="62"/>
      <c r="F330" s="77"/>
      <c r="G330" s="2"/>
    </row>
    <row r="331" spans="1:7" x14ac:dyDescent="0.25">
      <c r="A331" s="2"/>
      <c r="B331" s="2"/>
      <c r="C331" s="2"/>
      <c r="D331" s="2"/>
      <c r="E331" s="62"/>
      <c r="F331" s="77"/>
      <c r="G331" s="2"/>
    </row>
    <row r="332" spans="1:7" x14ac:dyDescent="0.25">
      <c r="A332" s="2"/>
      <c r="B332" s="2"/>
      <c r="C332" s="2"/>
      <c r="D332" s="2"/>
      <c r="E332" s="62"/>
      <c r="F332" s="77"/>
      <c r="G332" s="2"/>
    </row>
    <row r="333" spans="1:7" x14ac:dyDescent="0.25">
      <c r="A333" s="2"/>
      <c r="B333" s="2"/>
      <c r="C333" s="2"/>
      <c r="D333" s="2"/>
      <c r="E333" s="62"/>
      <c r="F333" s="77"/>
      <c r="G333" s="2"/>
    </row>
    <row r="334" spans="1:7" x14ac:dyDescent="0.25">
      <c r="A334" s="2"/>
      <c r="B334" s="2"/>
      <c r="C334" s="2"/>
      <c r="D334" s="2"/>
      <c r="E334" s="62"/>
      <c r="F334" s="77"/>
      <c r="G334" s="2"/>
    </row>
    <row r="335" spans="1:7" x14ac:dyDescent="0.25">
      <c r="A335" s="2"/>
      <c r="B335" s="2"/>
      <c r="C335" s="2"/>
      <c r="D335" s="2"/>
      <c r="E335" s="62"/>
      <c r="F335" s="77"/>
      <c r="G335" s="2"/>
    </row>
    <row r="336" spans="1:7" x14ac:dyDescent="0.25">
      <c r="A336" s="2"/>
      <c r="B336" s="2"/>
      <c r="C336" s="2"/>
      <c r="D336" s="2"/>
      <c r="E336" s="62"/>
      <c r="F336" s="77"/>
      <c r="G336" s="2"/>
    </row>
    <row r="337" spans="1:7" x14ac:dyDescent="0.25">
      <c r="A337" s="2"/>
      <c r="B337" s="2"/>
      <c r="C337" s="2"/>
      <c r="D337" s="2"/>
      <c r="E337" s="62"/>
      <c r="F337" s="77"/>
      <c r="G337" s="2"/>
    </row>
    <row r="338" spans="1:7" x14ac:dyDescent="0.25">
      <c r="A338" s="2"/>
      <c r="B338" s="2"/>
      <c r="C338" s="2"/>
      <c r="D338" s="2"/>
      <c r="E338" s="62"/>
      <c r="F338" s="77"/>
      <c r="G338" s="2"/>
    </row>
    <row r="339" spans="1:7" x14ac:dyDescent="0.25">
      <c r="A339" s="2"/>
      <c r="B339" s="2"/>
      <c r="C339" s="2"/>
      <c r="D339" s="2"/>
      <c r="E339" s="62"/>
      <c r="F339" s="77"/>
      <c r="G339" s="2"/>
    </row>
    <row r="340" spans="1:7" x14ac:dyDescent="0.25">
      <c r="A340" s="2"/>
      <c r="B340" s="2"/>
      <c r="C340" s="2"/>
      <c r="D340" s="2"/>
      <c r="E340" s="62"/>
      <c r="F340" s="77"/>
      <c r="G340" s="2"/>
    </row>
    <row r="341" spans="1:7" x14ac:dyDescent="0.25">
      <c r="A341" s="2"/>
      <c r="B341" s="2"/>
      <c r="C341" s="2"/>
      <c r="D341" s="2"/>
      <c r="E341" s="62"/>
      <c r="F341" s="77"/>
      <c r="G341" s="2"/>
    </row>
    <row r="342" spans="1:7" x14ac:dyDescent="0.25">
      <c r="A342" s="2"/>
      <c r="B342" s="2"/>
      <c r="C342" s="2"/>
      <c r="D342" s="2"/>
      <c r="E342" s="62"/>
      <c r="F342" s="77"/>
      <c r="G342" s="2"/>
    </row>
    <row r="343" spans="1:7" x14ac:dyDescent="0.25">
      <c r="A343" s="2"/>
      <c r="B343" s="2"/>
      <c r="C343" s="2"/>
      <c r="D343" s="2"/>
      <c r="E343" s="62"/>
      <c r="F343" s="77"/>
      <c r="G343" s="2"/>
    </row>
    <row r="344" spans="1:7" x14ac:dyDescent="0.25">
      <c r="A344" s="2"/>
      <c r="B344" s="2"/>
      <c r="C344" s="2"/>
      <c r="D344" s="2"/>
      <c r="E344" s="62"/>
      <c r="F344" s="77"/>
      <c r="G344" s="2"/>
    </row>
    <row r="345" spans="1:7" x14ac:dyDescent="0.25">
      <c r="A345" s="2"/>
      <c r="B345" s="2"/>
      <c r="C345" s="2"/>
      <c r="D345" s="2"/>
      <c r="E345" s="62"/>
      <c r="F345" s="77"/>
      <c r="G345" s="2"/>
    </row>
    <row r="346" spans="1:7" x14ac:dyDescent="0.25">
      <c r="A346" s="2"/>
      <c r="B346" s="2"/>
      <c r="C346" s="2"/>
      <c r="D346" s="2"/>
      <c r="E346" s="62"/>
      <c r="F346" s="77"/>
      <c r="G346" s="2"/>
    </row>
    <row r="347" spans="1:7" x14ac:dyDescent="0.25">
      <c r="A347" s="2"/>
      <c r="B347" s="2"/>
      <c r="C347" s="2"/>
      <c r="D347" s="2"/>
      <c r="E347" s="62"/>
      <c r="F347" s="77"/>
      <c r="G347" s="2"/>
    </row>
    <row r="348" spans="1:7" x14ac:dyDescent="0.25">
      <c r="A348" s="2"/>
      <c r="B348" s="2"/>
      <c r="C348" s="2"/>
      <c r="D348" s="2"/>
      <c r="E348" s="62"/>
      <c r="F348" s="77"/>
      <c r="G348" s="2"/>
    </row>
    <row r="349" spans="1:7" x14ac:dyDescent="0.25">
      <c r="A349" s="2"/>
      <c r="B349" s="2"/>
      <c r="C349" s="2"/>
      <c r="D349" s="2"/>
      <c r="E349" s="62"/>
      <c r="F349" s="77"/>
      <c r="G349" s="2"/>
    </row>
    <row r="350" spans="1:7" x14ac:dyDescent="0.25">
      <c r="A350" s="2"/>
      <c r="B350" s="2"/>
      <c r="C350" s="2"/>
      <c r="D350" s="2"/>
      <c r="E350" s="62"/>
      <c r="F350" s="77"/>
      <c r="G350" s="2"/>
    </row>
  </sheetData>
  <mergeCells count="10">
    <mergeCell ref="A1:D1"/>
    <mergeCell ref="A9:D9"/>
    <mergeCell ref="A10:F10"/>
    <mergeCell ref="A11:F11"/>
    <mergeCell ref="A12:F12"/>
    <mergeCell ref="A13:F13"/>
    <mergeCell ref="A14:F14"/>
    <mergeCell ref="A15:F15"/>
    <mergeCell ref="A16:F16"/>
    <mergeCell ref="A17:F17"/>
  </mergeCells>
  <conditionalFormatting sqref="D8">
    <cfRule type="colorScale" priority="3">
      <colorScale>
        <cfvo type="min"/>
        <cfvo type="percentile" val="50"/>
        <cfvo type="max"/>
        <color rgb="FF63BE7B"/>
        <color rgb="FFFFEB84"/>
        <color rgb="FFF8696B"/>
      </colorScale>
    </cfRule>
  </conditionalFormatting>
  <conditionalFormatting sqref="F8">
    <cfRule type="colorScale" priority="4">
      <colorScale>
        <cfvo type="min"/>
        <cfvo type="percentile" val="50"/>
        <cfvo type="max"/>
        <color rgb="FF63BE7B"/>
        <color rgb="FFFFEB84"/>
        <color rgb="FFF8696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
  <sheetViews>
    <sheetView topLeftCell="A3" zoomScale="70" zoomScaleNormal="70" workbookViewId="0">
      <selection activeCell="S22" sqref="S22"/>
    </sheetView>
  </sheetViews>
  <sheetFormatPr defaultColWidth="9.109375" defaultRowHeight="13.8" x14ac:dyDescent="0.25"/>
  <cols>
    <col min="1" max="1" width="68.21875" style="1" customWidth="1"/>
    <col min="2" max="2" width="13.88671875" style="1" customWidth="1"/>
    <col min="3" max="3" width="9.5546875" style="1" customWidth="1"/>
    <col min="4" max="4" width="15.33203125" style="1" customWidth="1"/>
    <col min="5" max="5" width="9.5546875" style="1" customWidth="1"/>
    <col min="6" max="6" width="17.5546875" style="1" customWidth="1"/>
    <col min="7" max="7" width="11.5546875" style="1" customWidth="1"/>
    <col min="8" max="8" width="18.88671875" style="1" customWidth="1"/>
    <col min="9" max="9" width="13.44140625" style="1" bestFit="1" customWidth="1"/>
    <col min="10" max="10" width="18" style="1" customWidth="1"/>
    <col min="11" max="11" width="13.44140625" style="1" bestFit="1" customWidth="1"/>
    <col min="12" max="12" width="17.88671875" style="1" customWidth="1"/>
    <col min="13" max="13" width="15.5546875" style="1" bestFit="1" customWidth="1"/>
    <col min="14" max="14" width="16.33203125" style="1" customWidth="1"/>
    <col min="15" max="16384" width="9.109375" style="1"/>
  </cols>
  <sheetData>
    <row r="1" spans="1:15" ht="46.5" customHeight="1" thickBot="1" x14ac:dyDescent="0.45">
      <c r="A1" s="94" t="s">
        <v>7</v>
      </c>
      <c r="B1" s="85"/>
      <c r="C1" s="85"/>
      <c r="D1" s="86"/>
      <c r="E1" s="95" t="s">
        <v>17</v>
      </c>
      <c r="F1" s="96"/>
      <c r="G1" s="96"/>
      <c r="H1" s="96"/>
      <c r="I1" s="96"/>
      <c r="J1" s="96"/>
      <c r="K1" s="96"/>
      <c r="L1" s="96"/>
      <c r="M1" s="96"/>
      <c r="N1" s="97"/>
      <c r="O1" s="13"/>
    </row>
    <row r="2" spans="1:15" ht="64.5" customHeight="1" thickBot="1" x14ac:dyDescent="0.3">
      <c r="A2" s="23" t="s">
        <v>16</v>
      </c>
      <c r="B2" s="24"/>
      <c r="C2" s="92" t="s">
        <v>8</v>
      </c>
      <c r="D2" s="93"/>
      <c r="E2" s="92" t="s">
        <v>9</v>
      </c>
      <c r="F2" s="93"/>
      <c r="G2" s="92" t="s">
        <v>10</v>
      </c>
      <c r="H2" s="93"/>
      <c r="I2" s="92" t="s">
        <v>11</v>
      </c>
      <c r="J2" s="93"/>
      <c r="K2" s="92" t="s">
        <v>12</v>
      </c>
      <c r="L2" s="98"/>
    </row>
    <row r="3" spans="1:15" s="10" customFormat="1" ht="66" customHeight="1" thickBot="1" x14ac:dyDescent="0.35">
      <c r="A3" s="29" t="s">
        <v>0</v>
      </c>
      <c r="B3" s="30" t="s">
        <v>2</v>
      </c>
      <c r="C3" s="31" t="s">
        <v>1</v>
      </c>
      <c r="D3" s="32" t="s">
        <v>22</v>
      </c>
      <c r="E3" s="31" t="s">
        <v>1</v>
      </c>
      <c r="F3" s="32" t="s">
        <v>23</v>
      </c>
      <c r="G3" s="31" t="s">
        <v>1</v>
      </c>
      <c r="H3" s="33" t="s">
        <v>24</v>
      </c>
      <c r="I3" s="31" t="s">
        <v>1</v>
      </c>
      <c r="J3" s="32" t="s">
        <v>25</v>
      </c>
      <c r="K3" s="31" t="s">
        <v>1</v>
      </c>
      <c r="L3" s="32" t="s">
        <v>26</v>
      </c>
    </row>
    <row r="4" spans="1:15" s="10" customFormat="1" ht="28.2" customHeight="1" thickTop="1" thickBot="1" x14ac:dyDescent="0.35">
      <c r="A4" s="39" t="s">
        <v>3</v>
      </c>
      <c r="B4" s="40">
        <f>8937+771</f>
        <v>9708</v>
      </c>
      <c r="C4" s="41">
        <v>85</v>
      </c>
      <c r="D4" s="42">
        <f>C4*B4</f>
        <v>825180</v>
      </c>
      <c r="E4" s="41">
        <f>(C4*5.5%)+C4</f>
        <v>89.674999999999997</v>
      </c>
      <c r="F4" s="42">
        <f>E4*B4</f>
        <v>870564.9</v>
      </c>
      <c r="G4" s="41">
        <f>(E4*5.5%)+E4</f>
        <v>94.607124999999996</v>
      </c>
      <c r="H4" s="43">
        <f>G4*B4</f>
        <v>918445.96950000001</v>
      </c>
      <c r="I4" s="41">
        <f>(G4*5.5%)+G4</f>
        <v>99.81051687499999</v>
      </c>
      <c r="J4" s="42">
        <f>I4*B4</f>
        <v>968960.49782249995</v>
      </c>
      <c r="K4" s="41">
        <f>(I4*5.5%)+I4</f>
        <v>105.30009530312499</v>
      </c>
      <c r="L4" s="44">
        <f>K4*B4</f>
        <v>1022253.3252027374</v>
      </c>
    </row>
    <row r="5" spans="1:15" s="2" customFormat="1" ht="28.2" customHeight="1" thickTop="1" x14ac:dyDescent="0.3">
      <c r="A5" s="34" t="s">
        <v>19</v>
      </c>
      <c r="B5" s="35">
        <f>5525+528</f>
        <v>6053</v>
      </c>
      <c r="C5" s="36">
        <v>85</v>
      </c>
      <c r="D5" s="37">
        <f t="shared" ref="D5:D7" si="0">C5*B5</f>
        <v>514505</v>
      </c>
      <c r="E5" s="36">
        <f t="shared" ref="E5:E7" si="1">(C5*5.5%)+C5</f>
        <v>89.674999999999997</v>
      </c>
      <c r="F5" s="37">
        <f t="shared" ref="F5:F7" si="2">E5*B5</f>
        <v>542802.77500000002</v>
      </c>
      <c r="G5" s="36">
        <f t="shared" ref="G5:G7" si="3">(E5*5.5%)+E5</f>
        <v>94.607124999999996</v>
      </c>
      <c r="H5" s="38">
        <f t="shared" ref="H5:H7" si="4">G5*B5</f>
        <v>572656.92762500001</v>
      </c>
      <c r="I5" s="36">
        <f t="shared" ref="I5:I7" si="5">(G5*5.5%)+G5</f>
        <v>99.81051687499999</v>
      </c>
      <c r="J5" s="37">
        <f t="shared" ref="J5:J7" si="6">I5*B5</f>
        <v>604153.05864437495</v>
      </c>
      <c r="K5" s="36">
        <f t="shared" ref="K5:K7" si="7">(I5*5.5%)+I5</f>
        <v>105.30009530312499</v>
      </c>
      <c r="L5" s="37">
        <f t="shared" ref="L5:L7" si="8">K5*B5</f>
        <v>637381.47686981561</v>
      </c>
    </row>
    <row r="6" spans="1:15" s="2" customFormat="1" ht="28.2" customHeight="1" x14ac:dyDescent="0.3">
      <c r="A6" s="28" t="s">
        <v>20</v>
      </c>
      <c r="B6" s="6">
        <v>2608</v>
      </c>
      <c r="C6" s="14">
        <v>85</v>
      </c>
      <c r="D6" s="15">
        <f t="shared" si="0"/>
        <v>221680</v>
      </c>
      <c r="E6" s="14">
        <f t="shared" si="1"/>
        <v>89.674999999999997</v>
      </c>
      <c r="F6" s="15">
        <f t="shared" si="2"/>
        <v>233872.4</v>
      </c>
      <c r="G6" s="14">
        <f t="shared" si="3"/>
        <v>94.607124999999996</v>
      </c>
      <c r="H6" s="16">
        <f t="shared" si="4"/>
        <v>246735.38199999998</v>
      </c>
      <c r="I6" s="14">
        <f t="shared" si="5"/>
        <v>99.81051687499999</v>
      </c>
      <c r="J6" s="15">
        <f t="shared" si="6"/>
        <v>260305.82800999997</v>
      </c>
      <c r="K6" s="14">
        <f t="shared" si="7"/>
        <v>105.30009530312499</v>
      </c>
      <c r="L6" s="15">
        <f t="shared" si="8"/>
        <v>274622.64855054999</v>
      </c>
    </row>
    <row r="7" spans="1:15" s="2" customFormat="1" ht="28.2" customHeight="1" x14ac:dyDescent="0.3">
      <c r="A7" s="28" t="s">
        <v>21</v>
      </c>
      <c r="B7" s="6">
        <f>1047</f>
        <v>1047</v>
      </c>
      <c r="C7" s="14">
        <v>85</v>
      </c>
      <c r="D7" s="15">
        <f t="shared" si="0"/>
        <v>88995</v>
      </c>
      <c r="E7" s="14">
        <f t="shared" si="1"/>
        <v>89.674999999999997</v>
      </c>
      <c r="F7" s="15">
        <f t="shared" si="2"/>
        <v>93889.724999999991</v>
      </c>
      <c r="G7" s="14">
        <f t="shared" si="3"/>
        <v>94.607124999999996</v>
      </c>
      <c r="H7" s="16">
        <f t="shared" si="4"/>
        <v>99053.659874999998</v>
      </c>
      <c r="I7" s="14">
        <f t="shared" si="5"/>
        <v>99.81051687499999</v>
      </c>
      <c r="J7" s="15">
        <f t="shared" si="6"/>
        <v>104501.61116812499</v>
      </c>
      <c r="K7" s="14">
        <f t="shared" si="7"/>
        <v>105.30009530312499</v>
      </c>
      <c r="L7" s="15">
        <f t="shared" si="8"/>
        <v>110249.19978237187</v>
      </c>
    </row>
    <row r="8" spans="1:15" s="2" customFormat="1" ht="28.2" customHeight="1" x14ac:dyDescent="0.3">
      <c r="A8" s="28" t="s">
        <v>4</v>
      </c>
      <c r="B8" s="6">
        <v>380</v>
      </c>
      <c r="C8" s="14">
        <v>56.18</v>
      </c>
      <c r="D8" s="15">
        <f>C8*B8</f>
        <v>21348.400000000001</v>
      </c>
      <c r="E8" s="14">
        <f>(C8*5.5%)+C8</f>
        <v>59.2699</v>
      </c>
      <c r="F8" s="15">
        <f>E8*B8</f>
        <v>22522.562000000002</v>
      </c>
      <c r="G8" s="14">
        <f>(E8*5.5%)+E8</f>
        <v>62.5297445</v>
      </c>
      <c r="H8" s="16">
        <f>G8*B8</f>
        <v>23761.302909999999</v>
      </c>
      <c r="I8" s="14">
        <f>(G8*5.5%)+G8</f>
        <v>65.968880447499998</v>
      </c>
      <c r="J8" s="15">
        <f>I8*B8</f>
        <v>25068.17457005</v>
      </c>
      <c r="K8" s="14">
        <f>(I8*5.5%)+I8</f>
        <v>69.597168872112505</v>
      </c>
      <c r="L8" s="15">
        <f>K8*B8</f>
        <v>26446.924171402752</v>
      </c>
    </row>
    <row r="9" spans="1:15" s="2" customFormat="1" ht="28.2" customHeight="1" x14ac:dyDescent="0.3">
      <c r="A9" s="28" t="s">
        <v>5</v>
      </c>
      <c r="B9" s="8">
        <f>232+33</f>
        <v>265</v>
      </c>
      <c r="C9" s="14">
        <v>297.38</v>
      </c>
      <c r="D9" s="15">
        <f>C9*B9</f>
        <v>78805.7</v>
      </c>
      <c r="E9" s="14">
        <f>(C9*5.5%)+C9</f>
        <v>313.73590000000002</v>
      </c>
      <c r="F9" s="15">
        <f>E9*B9</f>
        <v>83140.013500000001</v>
      </c>
      <c r="G9" s="14">
        <f>(E9*5.5%)+E9</f>
        <v>330.99137450000001</v>
      </c>
      <c r="H9" s="16">
        <f>G9*B9</f>
        <v>87712.714242500006</v>
      </c>
      <c r="I9" s="14">
        <f>(G9*5.5%)+G9</f>
        <v>349.19590009749999</v>
      </c>
      <c r="J9" s="15">
        <f>I9*B9</f>
        <v>92536.913525837503</v>
      </c>
      <c r="K9" s="14">
        <f>(I9*5.5%)+I9</f>
        <v>368.4016746028625</v>
      </c>
      <c r="L9" s="15">
        <f>K9*B9</f>
        <v>97626.443769758567</v>
      </c>
    </row>
    <row r="10" spans="1:15" s="2" customFormat="1" ht="28.2" customHeight="1" x14ac:dyDescent="0.3">
      <c r="A10" s="28" t="s">
        <v>6</v>
      </c>
      <c r="B10" s="8">
        <f>51</f>
        <v>51</v>
      </c>
      <c r="C10" s="14">
        <v>457.52</v>
      </c>
      <c r="D10" s="15">
        <f>C10*B10</f>
        <v>23333.52</v>
      </c>
      <c r="E10" s="14">
        <f>(C10*5.5%)+C10</f>
        <v>482.68359999999996</v>
      </c>
      <c r="F10" s="15">
        <f>E10*B10</f>
        <v>24616.863599999997</v>
      </c>
      <c r="G10" s="14">
        <f>(E10*5.5%)+E10</f>
        <v>509.23119799999995</v>
      </c>
      <c r="H10" s="16">
        <f>G10*B10</f>
        <v>25970.791097999998</v>
      </c>
      <c r="I10" s="14">
        <f>(G10*5.5%)+G10</f>
        <v>537.23891388999994</v>
      </c>
      <c r="J10" s="15">
        <f>I10*B10</f>
        <v>27399.184608389998</v>
      </c>
      <c r="K10" s="14">
        <f>(I10*5.5%)+I10</f>
        <v>566.78705415394995</v>
      </c>
      <c r="L10" s="15">
        <f>K10*B10</f>
        <v>28906.139761851449</v>
      </c>
    </row>
    <row r="11" spans="1:15" s="2" customFormat="1" ht="28.2" customHeight="1" x14ac:dyDescent="0.3">
      <c r="A11" s="28" t="s">
        <v>6</v>
      </c>
      <c r="B11" s="8">
        <v>6</v>
      </c>
      <c r="C11" s="14">
        <v>457.59</v>
      </c>
      <c r="D11" s="15">
        <f>C11*B11</f>
        <v>2745.54</v>
      </c>
      <c r="E11" s="14">
        <f>(C11*5.5%)+C11</f>
        <v>482.75744999999995</v>
      </c>
      <c r="F11" s="15">
        <f>E11*B11</f>
        <v>2896.5446999999995</v>
      </c>
      <c r="G11" s="14">
        <f>(E11*5.5%)+E11</f>
        <v>509.30910974999995</v>
      </c>
      <c r="H11" s="16">
        <f>G11*B11</f>
        <v>3055.8546584999995</v>
      </c>
      <c r="I11" s="14">
        <f>(G11*5.5%)+G11</f>
        <v>537.32111078624996</v>
      </c>
      <c r="J11" s="15">
        <f>I11*B11</f>
        <v>3223.9266647175</v>
      </c>
      <c r="K11" s="14">
        <f>(I11*5.5%)+I11</f>
        <v>566.87377187949369</v>
      </c>
      <c r="L11" s="15">
        <f>K11*B11</f>
        <v>3401.2426312769621</v>
      </c>
    </row>
    <row r="12" spans="1:15" s="2" customFormat="1" ht="28.2" customHeight="1" x14ac:dyDescent="0.3">
      <c r="A12" s="4" t="s">
        <v>13</v>
      </c>
      <c r="B12" s="9"/>
      <c r="C12" s="17"/>
      <c r="D12" s="18">
        <f>SUM(D5:D11)</f>
        <v>951413.16</v>
      </c>
      <c r="E12" s="17"/>
      <c r="F12" s="18">
        <f>SUM(F5:F11)</f>
        <v>1003740.8838000001</v>
      </c>
      <c r="G12" s="17"/>
      <c r="H12" s="18">
        <f>SUM(H5:H11)</f>
        <v>1058946.6324090001</v>
      </c>
      <c r="I12" s="17"/>
      <c r="J12" s="18">
        <f>SUM(J5:J11)</f>
        <v>1117188.697191495</v>
      </c>
      <c r="K12" s="17"/>
      <c r="L12" s="18">
        <f>SUM(L5:L11)</f>
        <v>1178634.0755370273</v>
      </c>
    </row>
    <row r="13" spans="1:15" s="2" customFormat="1" ht="28.2" customHeight="1" thickBot="1" x14ac:dyDescent="0.35">
      <c r="A13" s="21" t="s">
        <v>15</v>
      </c>
      <c r="B13" s="22"/>
      <c r="C13" s="19"/>
      <c r="D13" s="20">
        <f>D12*12</f>
        <v>11416957.92</v>
      </c>
      <c r="E13" s="19"/>
      <c r="F13" s="20">
        <f>F12*12</f>
        <v>12044890.605600001</v>
      </c>
      <c r="G13" s="19"/>
      <c r="H13" s="20">
        <f>H12*12</f>
        <v>12707359.588908002</v>
      </c>
      <c r="I13" s="19"/>
      <c r="J13" s="20">
        <f>J12*12</f>
        <v>13406264.36629794</v>
      </c>
      <c r="K13" s="19"/>
      <c r="L13" s="20">
        <f>L12*12</f>
        <v>14143608.906444328</v>
      </c>
      <c r="M13" s="27">
        <f>SUM(C13:L13)</f>
        <v>63719081.387250267</v>
      </c>
    </row>
    <row r="14" spans="1:15" s="2" customFormat="1" ht="28.2" customHeight="1" thickTop="1" thickBot="1" x14ac:dyDescent="0.35">
      <c r="A14" s="21" t="s">
        <v>14</v>
      </c>
      <c r="B14" s="22"/>
      <c r="C14" s="19"/>
      <c r="D14" s="20">
        <f>D13*1.15</f>
        <v>13129501.607999999</v>
      </c>
      <c r="E14" s="19"/>
      <c r="F14" s="20">
        <f>F13*1.15</f>
        <v>13851624.19644</v>
      </c>
      <c r="G14" s="19"/>
      <c r="H14" s="20">
        <f>H13*1.15</f>
        <v>14613463.527244201</v>
      </c>
      <c r="I14" s="19"/>
      <c r="J14" s="20">
        <f>J13*1.15</f>
        <v>15417204.02124263</v>
      </c>
      <c r="K14" s="19"/>
      <c r="L14" s="20">
        <f>L13*1.15</f>
        <v>16265150.242410976</v>
      </c>
      <c r="M14" s="27">
        <f>SUM(C14:L14)</f>
        <v>73276943.595337808</v>
      </c>
    </row>
    <row r="15" spans="1:15" ht="27" customHeight="1" thickTop="1" x14ac:dyDescent="0.25">
      <c r="F15" s="12"/>
      <c r="H15" s="12"/>
    </row>
    <row r="16" spans="1:15" ht="27" customHeight="1" x14ac:dyDescent="0.25">
      <c r="A16" s="11" t="s">
        <v>27</v>
      </c>
      <c r="L16" s="26"/>
      <c r="N16" s="1" t="s">
        <v>18</v>
      </c>
    </row>
    <row r="17" spans="1:12" ht="27" customHeight="1" thickBot="1" x14ac:dyDescent="0.3">
      <c r="A17" s="11" t="s">
        <v>28</v>
      </c>
      <c r="B17" s="50">
        <f>SUM(B18:B20)</f>
        <v>9708</v>
      </c>
      <c r="C17" s="11"/>
      <c r="D17" s="50">
        <f>$B17/$B$17*D$14</f>
        <v>13129501.607999999</v>
      </c>
      <c r="E17" s="11"/>
      <c r="F17" s="50">
        <f>$B17/$B$17*F$14</f>
        <v>13851624.19644</v>
      </c>
      <c r="G17" s="11"/>
      <c r="H17" s="50">
        <f>$B17/$B$17*H$14</f>
        <v>14613463.527244201</v>
      </c>
      <c r="I17" s="11"/>
      <c r="J17" s="50">
        <f>$B17/$B$17*J$14</f>
        <v>15417204.02124263</v>
      </c>
      <c r="K17" s="11"/>
      <c r="L17" s="50">
        <f>$B17/$B$17*L$14</f>
        <v>16265150.242410976</v>
      </c>
    </row>
    <row r="18" spans="1:12" ht="27" customHeight="1" x14ac:dyDescent="0.25">
      <c r="A18" s="45" t="s">
        <v>19</v>
      </c>
      <c r="B18" s="47">
        <f>+B5</f>
        <v>6053</v>
      </c>
      <c r="D18" s="47">
        <f>$B18/$B$17*D$14</f>
        <v>8186328.1039579725</v>
      </c>
      <c r="F18" s="47">
        <f>$B18/$B$17*F$14</f>
        <v>8636576.1496756617</v>
      </c>
      <c r="H18" s="47">
        <f>$B18/$B$17*H$14</f>
        <v>9111587.8379078247</v>
      </c>
      <c r="J18" s="47">
        <f>$B18/$B$17*J$14</f>
        <v>9612725.1689927522</v>
      </c>
      <c r="L18" s="47">
        <f>$B18/$B$17*L$14</f>
        <v>10141425.053287355</v>
      </c>
    </row>
    <row r="19" spans="1:12" ht="27" customHeight="1" x14ac:dyDescent="0.25">
      <c r="A19" s="46" t="s">
        <v>20</v>
      </c>
      <c r="B19" s="48">
        <f t="shared" ref="B19:B20" si="9">+B6</f>
        <v>2608</v>
      </c>
      <c r="D19" s="48">
        <f t="shared" ref="D19:L20" si="10">$B19/$B$17*D$14</f>
        <v>3527167.3046625457</v>
      </c>
      <c r="F19" s="48">
        <f t="shared" si="10"/>
        <v>3721161.5064189862</v>
      </c>
      <c r="H19" s="48">
        <f t="shared" si="10"/>
        <v>3925825.3892720309</v>
      </c>
      <c r="J19" s="48">
        <f t="shared" si="10"/>
        <v>4141745.7856819918</v>
      </c>
      <c r="L19" s="48">
        <f t="shared" si="10"/>
        <v>4369541.8038945021</v>
      </c>
    </row>
    <row r="20" spans="1:12" ht="27" customHeight="1" thickBot="1" x14ac:dyDescent="0.3">
      <c r="A20" s="46" t="s">
        <v>21</v>
      </c>
      <c r="B20" s="49">
        <f t="shared" si="9"/>
        <v>1047</v>
      </c>
      <c r="D20" s="49">
        <f t="shared" si="10"/>
        <v>1416006.1993794807</v>
      </c>
      <c r="F20" s="49">
        <f t="shared" si="10"/>
        <v>1493886.5403453524</v>
      </c>
      <c r="H20" s="49">
        <f t="shared" si="10"/>
        <v>1576050.3000643468</v>
      </c>
      <c r="J20" s="49">
        <f t="shared" si="10"/>
        <v>1662733.0665678857</v>
      </c>
      <c r="L20" s="49">
        <f t="shared" si="10"/>
        <v>1754183.3852291196</v>
      </c>
    </row>
    <row r="21" spans="1:12" ht="27" customHeight="1" x14ac:dyDescent="0.25">
      <c r="L21" s="25"/>
    </row>
    <row r="22" spans="1:12" ht="27" customHeight="1" x14ac:dyDescent="0.25"/>
    <row r="23" spans="1:12" ht="27" customHeight="1" x14ac:dyDescent="0.25"/>
    <row r="24" spans="1:12" ht="27" customHeight="1" x14ac:dyDescent="0.25"/>
    <row r="25" spans="1:12" ht="27" customHeight="1" x14ac:dyDescent="0.25"/>
    <row r="26" spans="1:12" ht="27" customHeight="1" x14ac:dyDescent="0.25"/>
    <row r="27" spans="1:12" ht="27" customHeight="1" x14ac:dyDescent="0.25"/>
    <row r="28" spans="1:12" ht="27" customHeight="1" x14ac:dyDescent="0.25"/>
    <row r="29" spans="1:12" ht="27" customHeight="1" x14ac:dyDescent="0.25"/>
    <row r="30" spans="1:12" ht="27" customHeight="1" x14ac:dyDescent="0.25"/>
    <row r="31" spans="1:12" ht="27" customHeight="1" x14ac:dyDescent="0.25"/>
  </sheetData>
  <mergeCells count="7">
    <mergeCell ref="C2:D2"/>
    <mergeCell ref="A1:D1"/>
    <mergeCell ref="E1:N1"/>
    <mergeCell ref="E2:F2"/>
    <mergeCell ref="G2:H2"/>
    <mergeCell ref="I2:J2"/>
    <mergeCell ref="K2:L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workbookViewId="0">
      <selection sqref="A1:F22"/>
    </sheetView>
  </sheetViews>
  <sheetFormatPr defaultRowHeight="13.2" x14ac:dyDescent="0.25"/>
  <cols>
    <col min="1" max="1" width="26.5546875" style="51" bestFit="1" customWidth="1"/>
    <col min="2" max="2" width="18.6640625" style="51" bestFit="1" customWidth="1"/>
    <col min="3" max="3" width="15.44140625" style="52" bestFit="1" customWidth="1"/>
    <col min="4" max="4" width="11.33203125" style="52" customWidth="1"/>
    <col min="5" max="5" width="15.33203125" style="52" bestFit="1" customWidth="1"/>
    <col min="6" max="6" width="15.33203125" style="51" bestFit="1" customWidth="1"/>
    <col min="7" max="16384" width="8.88671875" style="51"/>
  </cols>
  <sheetData>
    <row r="1" spans="1:6" x14ac:dyDescent="0.25">
      <c r="A1" s="54" t="s">
        <v>29</v>
      </c>
      <c r="B1" s="54" t="s">
        <v>30</v>
      </c>
      <c r="C1" s="55" t="s">
        <v>31</v>
      </c>
      <c r="D1" s="55" t="s">
        <v>32</v>
      </c>
      <c r="E1" s="55" t="s">
        <v>33</v>
      </c>
    </row>
    <row r="2" spans="1:6" x14ac:dyDescent="0.25">
      <c r="A2" s="56" t="s">
        <v>34</v>
      </c>
      <c r="B2" s="56" t="s">
        <v>35</v>
      </c>
      <c r="C2" s="57">
        <v>846528.4</v>
      </c>
      <c r="D2" s="57">
        <f>C2*15%</f>
        <v>126979.26</v>
      </c>
      <c r="E2" s="52">
        <f t="shared" ref="E2:E18" si="0">C2+D2</f>
        <v>973507.66</v>
      </c>
      <c r="F2" s="53">
        <f>E2*12</f>
        <v>11682091.92</v>
      </c>
    </row>
    <row r="3" spans="1:6" x14ac:dyDescent="0.25">
      <c r="A3" s="56" t="s">
        <v>36</v>
      </c>
      <c r="B3" s="56" t="s">
        <v>35</v>
      </c>
      <c r="C3" s="57">
        <v>893087.46</v>
      </c>
      <c r="D3" s="57">
        <f t="shared" ref="D3:D6" si="1">C3*15%</f>
        <v>133963.11899999998</v>
      </c>
      <c r="E3" s="52">
        <f t="shared" si="0"/>
        <v>1027050.5789999999</v>
      </c>
      <c r="F3" s="53">
        <f t="shared" ref="F3:F19" si="2">E3*12</f>
        <v>12324606.947999999</v>
      </c>
    </row>
    <row r="4" spans="1:6" x14ac:dyDescent="0.25">
      <c r="A4" s="56" t="s">
        <v>37</v>
      </c>
      <c r="B4" s="56" t="s">
        <v>35</v>
      </c>
      <c r="C4" s="57">
        <v>942209.49</v>
      </c>
      <c r="D4" s="57">
        <f t="shared" si="1"/>
        <v>141331.4235</v>
      </c>
      <c r="E4" s="52">
        <f t="shared" si="0"/>
        <v>1083540.9135</v>
      </c>
      <c r="F4" s="53">
        <f t="shared" si="2"/>
        <v>13002490.962000001</v>
      </c>
    </row>
    <row r="5" spans="1:6" x14ac:dyDescent="0.25">
      <c r="A5" s="56" t="s">
        <v>38</v>
      </c>
      <c r="B5" s="56" t="s">
        <v>35</v>
      </c>
      <c r="C5" s="57">
        <v>994028.27</v>
      </c>
      <c r="D5" s="57">
        <f t="shared" si="1"/>
        <v>149104.24049999999</v>
      </c>
      <c r="E5" s="52">
        <f t="shared" si="0"/>
        <v>1143132.5105000001</v>
      </c>
      <c r="F5" s="53">
        <f t="shared" si="2"/>
        <v>13717590.126000002</v>
      </c>
    </row>
    <row r="6" spans="1:6" x14ac:dyDescent="0.25">
      <c r="A6" s="56" t="s">
        <v>39</v>
      </c>
      <c r="B6" s="56" t="s">
        <v>35</v>
      </c>
      <c r="C6" s="57">
        <v>1048700.17</v>
      </c>
      <c r="D6" s="57">
        <f t="shared" si="1"/>
        <v>157305.02549999999</v>
      </c>
      <c r="E6" s="52">
        <f t="shared" si="0"/>
        <v>1206005.1954999999</v>
      </c>
      <c r="F6" s="53">
        <f t="shared" si="2"/>
        <v>14472062.345999999</v>
      </c>
    </row>
    <row r="7" spans="1:6" x14ac:dyDescent="0.25">
      <c r="A7" s="56"/>
      <c r="B7" s="56"/>
      <c r="C7" s="57"/>
      <c r="D7" s="57"/>
      <c r="E7" s="52">
        <f t="shared" si="0"/>
        <v>0</v>
      </c>
      <c r="F7" s="53">
        <f t="shared" si="2"/>
        <v>0</v>
      </c>
    </row>
    <row r="8" spans="1:6" x14ac:dyDescent="0.25">
      <c r="A8" s="56" t="s">
        <v>40</v>
      </c>
      <c r="B8" s="56" t="s">
        <v>41</v>
      </c>
      <c r="C8" s="57">
        <v>78805.7</v>
      </c>
      <c r="D8" s="57">
        <f>C8*15%</f>
        <v>11820.855</v>
      </c>
      <c r="E8" s="52">
        <f t="shared" si="0"/>
        <v>90626.554999999993</v>
      </c>
      <c r="F8" s="53">
        <f t="shared" si="2"/>
        <v>1087518.6599999999</v>
      </c>
    </row>
    <row r="9" spans="1:6" x14ac:dyDescent="0.25">
      <c r="A9" s="56" t="s">
        <v>42</v>
      </c>
      <c r="B9" s="56" t="s">
        <v>41</v>
      </c>
      <c r="C9" s="57">
        <v>83140.149999999994</v>
      </c>
      <c r="D9" s="57">
        <f t="shared" ref="D9:D12" si="3">C9*15%</f>
        <v>12471.022499999999</v>
      </c>
      <c r="E9" s="52">
        <f t="shared" si="0"/>
        <v>95611.172499999986</v>
      </c>
      <c r="F9" s="53">
        <f t="shared" si="2"/>
        <v>1147334.0699999998</v>
      </c>
    </row>
    <row r="10" spans="1:6" x14ac:dyDescent="0.25">
      <c r="A10" s="56" t="s">
        <v>43</v>
      </c>
      <c r="B10" s="56" t="s">
        <v>41</v>
      </c>
      <c r="C10" s="57">
        <v>87712.86</v>
      </c>
      <c r="D10" s="57">
        <f t="shared" si="3"/>
        <v>13156.929</v>
      </c>
      <c r="E10" s="52">
        <f t="shared" si="0"/>
        <v>100869.789</v>
      </c>
      <c r="F10" s="53">
        <f t="shared" si="2"/>
        <v>1210437.4680000001</v>
      </c>
    </row>
    <row r="11" spans="1:6" x14ac:dyDescent="0.25">
      <c r="A11" s="56" t="s">
        <v>44</v>
      </c>
      <c r="B11" s="56" t="s">
        <v>41</v>
      </c>
      <c r="C11" s="57">
        <v>92537.06</v>
      </c>
      <c r="D11" s="57">
        <f t="shared" si="3"/>
        <v>13880.558999999999</v>
      </c>
      <c r="E11" s="52">
        <f t="shared" si="0"/>
        <v>106417.61899999999</v>
      </c>
      <c r="F11" s="53">
        <f t="shared" si="2"/>
        <v>1277011.4279999998</v>
      </c>
    </row>
    <row r="12" spans="1:6" x14ac:dyDescent="0.25">
      <c r="A12" s="56" t="s">
        <v>45</v>
      </c>
      <c r="B12" s="56" t="s">
        <v>46</v>
      </c>
      <c r="C12" s="57">
        <v>97626.6</v>
      </c>
      <c r="D12" s="57">
        <f t="shared" si="3"/>
        <v>14643.99</v>
      </c>
      <c r="E12" s="52">
        <f t="shared" si="0"/>
        <v>112270.59000000001</v>
      </c>
      <c r="F12" s="53">
        <f t="shared" si="2"/>
        <v>1347247.08</v>
      </c>
    </row>
    <row r="13" spans="1:6" x14ac:dyDescent="0.25">
      <c r="A13" s="56"/>
      <c r="B13" s="56"/>
      <c r="C13" s="57"/>
      <c r="D13" s="57"/>
      <c r="E13" s="52">
        <f t="shared" si="0"/>
        <v>0</v>
      </c>
      <c r="F13" s="53">
        <f t="shared" si="2"/>
        <v>0</v>
      </c>
    </row>
    <row r="14" spans="1:6" x14ac:dyDescent="0.25">
      <c r="A14" s="56" t="s">
        <v>34</v>
      </c>
      <c r="B14" s="56" t="s">
        <v>47</v>
      </c>
      <c r="C14" s="57">
        <v>26079.06</v>
      </c>
      <c r="D14" s="57">
        <f>C14*15%</f>
        <v>3911.8589999999999</v>
      </c>
      <c r="E14" s="52">
        <f t="shared" si="0"/>
        <v>29990.919000000002</v>
      </c>
      <c r="F14" s="53">
        <f t="shared" si="2"/>
        <v>359891.02800000005</v>
      </c>
    </row>
    <row r="15" spans="1:6" x14ac:dyDescent="0.25">
      <c r="A15" s="56" t="s">
        <v>48</v>
      </c>
      <c r="B15" s="56" t="s">
        <v>47</v>
      </c>
      <c r="C15" s="57">
        <v>27512.94</v>
      </c>
      <c r="D15" s="57">
        <f t="shared" ref="D15:D18" si="4">C15*15%</f>
        <v>4126.9409999999998</v>
      </c>
      <c r="E15" s="52">
        <f t="shared" si="0"/>
        <v>31639.880999999998</v>
      </c>
      <c r="F15" s="53">
        <f t="shared" si="2"/>
        <v>379678.57199999999</v>
      </c>
    </row>
    <row r="16" spans="1:6" x14ac:dyDescent="0.25">
      <c r="A16" s="56" t="s">
        <v>37</v>
      </c>
      <c r="B16" s="56" t="s">
        <v>47</v>
      </c>
      <c r="C16" s="57">
        <v>29026.16</v>
      </c>
      <c r="D16" s="57">
        <f t="shared" si="4"/>
        <v>4353.924</v>
      </c>
      <c r="E16" s="52">
        <f t="shared" si="0"/>
        <v>33380.084000000003</v>
      </c>
      <c r="F16" s="53">
        <f t="shared" si="2"/>
        <v>400561.00800000003</v>
      </c>
    </row>
    <row r="17" spans="1:6" x14ac:dyDescent="0.25">
      <c r="A17" s="56" t="s">
        <v>38</v>
      </c>
      <c r="B17" s="56" t="s">
        <v>47</v>
      </c>
      <c r="C17" s="57">
        <v>30622.59</v>
      </c>
      <c r="D17" s="57">
        <f t="shared" si="4"/>
        <v>4593.3885</v>
      </c>
      <c r="E17" s="52">
        <f t="shared" si="0"/>
        <v>35215.978499999997</v>
      </c>
      <c r="F17" s="53">
        <f t="shared" si="2"/>
        <v>422591.74199999997</v>
      </c>
    </row>
    <row r="18" spans="1:6" x14ac:dyDescent="0.25">
      <c r="A18" s="56" t="s">
        <v>49</v>
      </c>
      <c r="B18" s="56" t="s">
        <v>47</v>
      </c>
      <c r="C18" s="57">
        <v>32306.84</v>
      </c>
      <c r="D18" s="57">
        <f t="shared" si="4"/>
        <v>4846.0259999999998</v>
      </c>
      <c r="E18" s="52">
        <f t="shared" si="0"/>
        <v>37152.866000000002</v>
      </c>
      <c r="F18" s="53">
        <f t="shared" si="2"/>
        <v>445834.39199999999</v>
      </c>
    </row>
    <row r="19" spans="1:6" x14ac:dyDescent="0.25">
      <c r="F19" s="53">
        <f t="shared" si="2"/>
        <v>0</v>
      </c>
    </row>
    <row r="20" spans="1:6" x14ac:dyDescent="0.25">
      <c r="E20" s="52">
        <f>SUM(E2:E19)</f>
        <v>6106412.3125</v>
      </c>
      <c r="F20" s="53">
        <f>SUM(F2:F19)</f>
        <v>73276947.749999985</v>
      </c>
    </row>
    <row r="21" spans="1:6" x14ac:dyDescent="0.25">
      <c r="E21" s="52">
        <f>E20*12</f>
        <v>73276947.75</v>
      </c>
    </row>
    <row r="22" spans="1:6" x14ac:dyDescent="0.25">
      <c r="E22" s="52">
        <f>E21-F20</f>
        <v>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Parking</vt:lpstr>
      <vt:lpstr>Split</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MVanWyngaarden</dc:creator>
  <cp:lastModifiedBy>Malesela Sebola</cp:lastModifiedBy>
  <cp:lastPrinted>2020-03-13T10:30:28Z</cp:lastPrinted>
  <dcterms:created xsi:type="dcterms:W3CDTF">2018-02-13T06:53:19Z</dcterms:created>
  <dcterms:modified xsi:type="dcterms:W3CDTF">2021-04-01T08:48:34Z</dcterms:modified>
</cp:coreProperties>
</file>